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2_Zakázky\Z21031_SŠ André Citroena_projektová dokumentace\04_projektová dokumentace\04_pdf\"/>
    </mc:Choice>
  </mc:AlternateContent>
  <xr:revisionPtr revIDLastSave="0" documentId="13_ncr:40019_{26CB5033-CE84-4141-838D-08E489009983}" xr6:coauthVersionLast="46" xr6:coauthVersionMax="46" xr10:uidLastSave="{00000000-0000-0000-0000-000000000000}"/>
  <bookViews>
    <workbookView xWindow="28680" yWindow="-6825" windowWidth="29040" windowHeight="1599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Pol'!$A$1:$K$205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5" i="12" l="1"/>
  <c r="F39" i="1" s="1"/>
  <c r="F40" i="1" s="1"/>
  <c r="G23" i="1" s="1"/>
  <c r="M195" i="12"/>
  <c r="G39" i="1" s="1"/>
  <c r="AJ192" i="12"/>
  <c r="AJ180" i="12"/>
  <c r="AJ177" i="12"/>
  <c r="AJ175" i="12"/>
  <c r="AJ174" i="12"/>
  <c r="AJ172" i="12"/>
  <c r="AJ171" i="12"/>
  <c r="AJ169" i="12"/>
  <c r="AJ168" i="12"/>
  <c r="AJ166" i="12"/>
  <c r="AJ165" i="12"/>
  <c r="AJ163" i="12"/>
  <c r="AJ162" i="12"/>
  <c r="AJ157" i="12"/>
  <c r="AJ156" i="12"/>
  <c r="AJ155" i="12"/>
  <c r="AJ153" i="12"/>
  <c r="AJ152" i="12"/>
  <c r="AJ151" i="12"/>
  <c r="AJ149" i="12"/>
  <c r="AJ148" i="12"/>
  <c r="AJ147" i="12"/>
  <c r="AJ145" i="12"/>
  <c r="AJ144" i="12"/>
  <c r="AJ143" i="12"/>
  <c r="AJ141" i="12"/>
  <c r="AJ140" i="12"/>
  <c r="AJ139" i="12"/>
  <c r="AJ137" i="12"/>
  <c r="AJ136" i="12"/>
  <c r="AJ135" i="12"/>
  <c r="AJ133" i="12"/>
  <c r="AJ131" i="12"/>
  <c r="AJ129" i="12"/>
  <c r="AJ127" i="12"/>
  <c r="AJ125" i="12"/>
  <c r="AJ123" i="12"/>
  <c r="AJ121" i="12"/>
  <c r="AJ119" i="12"/>
  <c r="AJ118" i="12"/>
  <c r="AJ116" i="12"/>
  <c r="AJ114" i="12"/>
  <c r="AJ113" i="12"/>
  <c r="AJ111" i="12"/>
  <c r="AJ110" i="12"/>
  <c r="AJ108" i="12"/>
  <c r="AJ107" i="12"/>
  <c r="AJ105" i="12"/>
  <c r="AJ104" i="12"/>
  <c r="AJ102" i="12"/>
  <c r="AJ100" i="12"/>
  <c r="AJ99" i="12"/>
  <c r="AJ97" i="12"/>
  <c r="AJ96" i="12"/>
  <c r="AJ94" i="12"/>
  <c r="AJ93" i="12"/>
  <c r="AJ91" i="12"/>
  <c r="AJ90" i="12"/>
  <c r="AJ88" i="12"/>
  <c r="AJ87" i="12"/>
  <c r="AJ85" i="12"/>
  <c r="AJ84" i="12"/>
  <c r="AJ82" i="12"/>
  <c r="AJ81" i="12"/>
  <c r="AJ79" i="12"/>
  <c r="AJ77" i="12"/>
  <c r="AJ75" i="12"/>
  <c r="AJ73" i="12"/>
  <c r="AJ71" i="12"/>
  <c r="AJ69" i="12"/>
  <c r="AJ67" i="12"/>
  <c r="AJ65" i="12"/>
  <c r="AJ63" i="12"/>
  <c r="AJ61" i="12"/>
  <c r="AJ59" i="12"/>
  <c r="AJ53" i="12"/>
  <c r="AJ52" i="12"/>
  <c r="AJ50" i="12"/>
  <c r="AJ49" i="12"/>
  <c r="AJ47" i="12"/>
  <c r="AJ46" i="12"/>
  <c r="AJ45" i="12"/>
  <c r="AJ44" i="12"/>
  <c r="AJ43" i="12"/>
  <c r="AJ42" i="12"/>
  <c r="AJ41" i="12"/>
  <c r="AJ38" i="12"/>
  <c r="AJ37" i="12"/>
  <c r="AJ36" i="12"/>
  <c r="AJ35" i="12"/>
  <c r="AJ34" i="12"/>
  <c r="AJ33" i="12"/>
  <c r="AJ30" i="12"/>
  <c r="AJ29" i="12"/>
  <c r="AJ28" i="12"/>
  <c r="AJ27" i="12"/>
  <c r="AJ26" i="12"/>
  <c r="AJ25" i="12"/>
  <c r="AJ24" i="12"/>
  <c r="AJ22" i="12"/>
  <c r="AJ21" i="12"/>
  <c r="AJ20" i="12"/>
  <c r="AJ19" i="12"/>
  <c r="AJ18" i="12"/>
  <c r="AJ17" i="12"/>
  <c r="AJ16" i="12"/>
  <c r="AJ15" i="12"/>
  <c r="AJ14" i="12"/>
  <c r="AJ13" i="12"/>
  <c r="AJ12" i="12"/>
  <c r="AJ11" i="12"/>
  <c r="AJ10" i="12"/>
  <c r="G9" i="12"/>
  <c r="G8" i="12" s="1"/>
  <c r="I9" i="12"/>
  <c r="K9" i="12"/>
  <c r="G23" i="12"/>
  <c r="I23" i="12"/>
  <c r="K23" i="12"/>
  <c r="G31" i="12"/>
  <c r="I31" i="12"/>
  <c r="K31" i="12"/>
  <c r="G32" i="12"/>
  <c r="I32" i="12"/>
  <c r="K32" i="12"/>
  <c r="G39" i="12"/>
  <c r="I39" i="12"/>
  <c r="K39" i="12"/>
  <c r="G40" i="12"/>
  <c r="I40" i="12"/>
  <c r="K40" i="12"/>
  <c r="G51" i="12"/>
  <c r="I51" i="12"/>
  <c r="K51" i="12"/>
  <c r="G54" i="12"/>
  <c r="I54" i="12"/>
  <c r="K54" i="12"/>
  <c r="G56" i="12"/>
  <c r="I56" i="12"/>
  <c r="K56" i="12"/>
  <c r="G57" i="12"/>
  <c r="I57" i="12"/>
  <c r="K57" i="12"/>
  <c r="G58" i="12"/>
  <c r="I58" i="12"/>
  <c r="K58" i="12"/>
  <c r="G60" i="12"/>
  <c r="I60" i="12"/>
  <c r="K60" i="12"/>
  <c r="G62" i="12"/>
  <c r="I62" i="12"/>
  <c r="K62" i="12"/>
  <c r="G64" i="12"/>
  <c r="I64" i="12"/>
  <c r="K64" i="12"/>
  <c r="G66" i="12"/>
  <c r="I66" i="12"/>
  <c r="K66" i="12"/>
  <c r="G68" i="12"/>
  <c r="I68" i="12"/>
  <c r="K68" i="12"/>
  <c r="G70" i="12"/>
  <c r="I70" i="12"/>
  <c r="K70" i="12"/>
  <c r="G72" i="12"/>
  <c r="I72" i="12"/>
  <c r="K72" i="12"/>
  <c r="G74" i="12"/>
  <c r="I74" i="12"/>
  <c r="K74" i="12"/>
  <c r="G76" i="12"/>
  <c r="I76" i="12"/>
  <c r="K76" i="12"/>
  <c r="G78" i="12"/>
  <c r="I78" i="12"/>
  <c r="K78" i="12"/>
  <c r="G80" i="12"/>
  <c r="I80" i="12"/>
  <c r="K80" i="12"/>
  <c r="G83" i="12"/>
  <c r="I83" i="12"/>
  <c r="K83" i="12"/>
  <c r="G86" i="12"/>
  <c r="I86" i="12"/>
  <c r="K86" i="12"/>
  <c r="G89" i="12"/>
  <c r="I89" i="12"/>
  <c r="K89" i="12"/>
  <c r="G92" i="12"/>
  <c r="I92" i="12"/>
  <c r="K92" i="12"/>
  <c r="G95" i="12"/>
  <c r="I95" i="12"/>
  <c r="K95" i="12"/>
  <c r="G98" i="12"/>
  <c r="I98" i="12"/>
  <c r="K98" i="12"/>
  <c r="G101" i="12"/>
  <c r="I101" i="12"/>
  <c r="K101" i="12"/>
  <c r="G103" i="12"/>
  <c r="I103" i="12"/>
  <c r="K103" i="12"/>
  <c r="G106" i="12"/>
  <c r="I106" i="12"/>
  <c r="K106" i="12"/>
  <c r="G109" i="12"/>
  <c r="I109" i="12"/>
  <c r="K109" i="12"/>
  <c r="G112" i="12"/>
  <c r="I112" i="12"/>
  <c r="K112" i="12"/>
  <c r="G115" i="12"/>
  <c r="I115" i="12"/>
  <c r="K115" i="12"/>
  <c r="G117" i="12"/>
  <c r="I117" i="12"/>
  <c r="K117" i="12"/>
  <c r="G120" i="12"/>
  <c r="I120" i="12"/>
  <c r="K120" i="12"/>
  <c r="G122" i="12"/>
  <c r="I122" i="12"/>
  <c r="K122" i="12"/>
  <c r="G124" i="12"/>
  <c r="I124" i="12"/>
  <c r="K124" i="12"/>
  <c r="G126" i="12"/>
  <c r="I126" i="12"/>
  <c r="K126" i="12"/>
  <c r="G128" i="12"/>
  <c r="I128" i="12"/>
  <c r="K128" i="12"/>
  <c r="G130" i="12"/>
  <c r="I130" i="12"/>
  <c r="K130" i="12"/>
  <c r="G132" i="12"/>
  <c r="I132" i="12"/>
  <c r="K132" i="12"/>
  <c r="G134" i="12"/>
  <c r="I134" i="12"/>
  <c r="K134" i="12"/>
  <c r="G138" i="12"/>
  <c r="I138" i="12"/>
  <c r="K138" i="12"/>
  <c r="G142" i="12"/>
  <c r="I142" i="12"/>
  <c r="K142" i="12"/>
  <c r="G146" i="12"/>
  <c r="I146" i="12"/>
  <c r="K146" i="12"/>
  <c r="G150" i="12"/>
  <c r="I150" i="12"/>
  <c r="K150" i="12"/>
  <c r="G154" i="12"/>
  <c r="I154" i="12"/>
  <c r="K154" i="12"/>
  <c r="G158" i="12"/>
  <c r="I158" i="12"/>
  <c r="K158" i="12"/>
  <c r="G159" i="12"/>
  <c r="I159" i="12"/>
  <c r="K159" i="12"/>
  <c r="G161" i="12"/>
  <c r="I161" i="12"/>
  <c r="K161" i="12"/>
  <c r="G164" i="12"/>
  <c r="I164" i="12"/>
  <c r="K164" i="12"/>
  <c r="G167" i="12"/>
  <c r="I167" i="12"/>
  <c r="K167" i="12"/>
  <c r="G170" i="12"/>
  <c r="G160" i="12" s="1"/>
  <c r="I170" i="12"/>
  <c r="K170" i="12"/>
  <c r="G173" i="12"/>
  <c r="I173" i="12"/>
  <c r="K173" i="12"/>
  <c r="G176" i="12"/>
  <c r="I176" i="12"/>
  <c r="K176" i="12"/>
  <c r="G178" i="12"/>
  <c r="I178" i="12"/>
  <c r="K178" i="12"/>
  <c r="G179" i="12"/>
  <c r="I179" i="12"/>
  <c r="K179" i="12"/>
  <c r="G182" i="12"/>
  <c r="I182" i="12"/>
  <c r="K182" i="12"/>
  <c r="G183" i="12"/>
  <c r="I183" i="12"/>
  <c r="K183" i="12"/>
  <c r="G184" i="12"/>
  <c r="I184" i="12"/>
  <c r="K184" i="12"/>
  <c r="G185" i="12"/>
  <c r="I185" i="12"/>
  <c r="K185" i="12"/>
  <c r="G186" i="12"/>
  <c r="I186" i="12"/>
  <c r="K186" i="12"/>
  <c r="G187" i="12"/>
  <c r="I187" i="12"/>
  <c r="K187" i="12"/>
  <c r="G188" i="12"/>
  <c r="I188" i="12"/>
  <c r="K188" i="12"/>
  <c r="G189" i="12"/>
  <c r="I189" i="12"/>
  <c r="K189" i="12"/>
  <c r="G190" i="12"/>
  <c r="G191" i="12"/>
  <c r="I191" i="12"/>
  <c r="K191" i="12"/>
  <c r="G193" i="12"/>
  <c r="I193" i="12"/>
  <c r="K193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I55" i="1"/>
  <c r="AZ44" i="1"/>
  <c r="AZ43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K190" i="12" l="1"/>
  <c r="H54" i="1" s="1"/>
  <c r="G55" i="12"/>
  <c r="I190" i="12"/>
  <c r="G54" i="1" s="1"/>
  <c r="I160" i="12"/>
  <c r="G52" i="1" s="1"/>
  <c r="G181" i="12"/>
  <c r="I39" i="1"/>
  <c r="I40" i="1" s="1"/>
  <c r="J39" i="1" s="1"/>
  <c r="J40" i="1" s="1"/>
  <c r="G40" i="1"/>
  <c r="G25" i="1" s="1"/>
  <c r="G29" i="1" s="1"/>
  <c r="K55" i="12"/>
  <c r="H51" i="1" s="1"/>
  <c r="I8" i="12"/>
  <c r="G50" i="1" s="1"/>
  <c r="K181" i="12"/>
  <c r="H53" i="1" s="1"/>
  <c r="I55" i="12"/>
  <c r="G51" i="1" s="1"/>
  <c r="I181" i="12"/>
  <c r="G53" i="1" s="1"/>
  <c r="K160" i="12"/>
  <c r="H52" i="1" s="1"/>
  <c r="K8" i="12"/>
  <c r="H50" i="1" s="1"/>
  <c r="I21" i="1"/>
  <c r="G195" i="12" l="1"/>
  <c r="G28" i="1"/>
  <c r="G16" i="1"/>
  <c r="G21" i="1" s="1"/>
  <c r="H55" i="1"/>
  <c r="G55" i="1"/>
  <c r="E16" i="1"/>
  <c r="E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<sst xmlns="http://schemas.openxmlformats.org/spreadsheetml/2006/main" count="580" uniqueCount="217">
  <si>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</si>
  <si>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</si>
  <si>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</si>
  <si>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</si>
  <si>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</si>
  <si>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</si>
  <si>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</si>
  <si>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</si>
  <si>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</si>
  <si>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</si>
  <si>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</si>
  <si>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</si>
  <si>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</si>
  <si>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</si>
  <si>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</si>
  <si>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</si>
  <si>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</si>
  <si>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</si>
  <si>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</si>
  <si>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</si>
  <si>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</si>
  <si>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</si>
  <si>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</si>
  <si>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</si>
  <si>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</si>
  <si>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</si>
  <si>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</si>
  <si>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</si>
  <si>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</si>
  <si>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</si>
  <si>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</si>
  <si>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</si>
  <si>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</si>
  <si>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</si>
  <si>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</si>
  <si>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</si>
  <si>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</si>
  <si>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</si>
  <si>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</si>
  <si>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</si>
  <si>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</si>
  <si>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</si>
  <si>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</si>
  <si>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</si>
  <si>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</si>
  <si>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Z21031 - Odsávání svařovny - SŠ André Citroena Boskovice</t>
  </si>
  <si>
    <t>Střední škola André Citroëna Boskovice, příspěvková organizace</t>
  </si>
  <si>
    <t>náměstí 9. května 2153/2a</t>
  </si>
  <si>
    <t>Boskovice</t>
  </si>
  <si>
    <t>68001</t>
  </si>
  <si>
    <t>00056324</t>
  </si>
  <si>
    <t>CZ00056324</t>
  </si>
  <si>
    <t>Rozpočet</t>
  </si>
  <si>
    <t>Celkem za stavbu</t>
  </si>
  <si>
    <t>CZK</t>
  </si>
  <si>
    <t xml:space="preserve">Popis rozpočtu:  - </t>
  </si>
  <si>
    <t>Před podáním nabídky je dodavatel povinen prohlédnout si místo realizace.</t>
  </si>
  <si>
    <t>Dodávka inv.: veškeré nutné přeložky a přívodní kabel vč. jištění.</t>
  </si>
  <si>
    <t>Rekapitulace dílů</t>
  </si>
  <si>
    <t>Typ dílu</t>
  </si>
  <si>
    <t>0100</t>
  </si>
  <si>
    <t>Filtrační zařízení</t>
  </si>
  <si>
    <t>0210</t>
  </si>
  <si>
    <t>Potrubní rozvod - sání</t>
  </si>
  <si>
    <t>0220</t>
  </si>
  <si>
    <t>Potrubní rozvod - výduch</t>
  </si>
  <si>
    <t>0300</t>
  </si>
  <si>
    <t>Demontáž, mechanismy, doprava</t>
  </si>
  <si>
    <t>0400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</si>
  <si>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</si>
  <si>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</si>
  <si>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</si>
  <si>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</si>
  <si>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</si>
  <si>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</si>
  <si>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</si>
  <si>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</si>
  <si>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</si>
  <si>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</si>
  <si>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</si>
  <si>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</si>
  <si>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</si>
  <si>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</si>
  <si>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</si>
  <si>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</si>
  <si>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</si>
  <si>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</si>
  <si>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Díl:</t>
  </si>
  <si>
    <t>DIL</t>
  </si>
  <si>
    <t>Filtračn zařízení F1 15000m3/h</t>
  </si>
  <si>
    <t>ks</t>
  </si>
  <si>
    <t>POL3_0</t>
  </si>
  <si>
    <t>Filtrační plocha – minimální:	324	m2</t>
  </si>
  <si>
    <t>POP</t>
  </si>
  <si>
    <t>Průtok – minimální:	15 000	m3/h</t>
  </si>
  <si>
    <t>Typ filtračních elementů – požadované:	filtrační patrony	-</t>
  </si>
  <si>
    <t>Plocha filtračního elementu – doporučená	18	m2</t>
  </si>
  <si>
    <t>Počet filtračních elementů – doporučená	18	ks</t>
  </si>
  <si>
    <t>Teplotní odolnost - minimální	150	°C</t>
  </si>
  <si>
    <t>Typ regenerace - požadovaná	JET systém tlakovým vzduchem	-</t>
  </si>
  <si>
    <t>Spotřeba tlakového vzduchu - maximální	15	Nm3/h (6 bar)</t>
  </si>
  <si>
    <t>Tlaková ztráta filtru - maximální	1 200 – 2 000	Pa</t>
  </si>
  <si>
    <t>Zásobník na odpad - preferovaný	integrovaný zásobník 53l	-</t>
  </si>
  <si>
    <t>Délka / šířka / výška filtrační sestavy - maximální	2333 / 1606 / 5003	mm</t>
  </si>
  <si>
    <t>Hmotnost filtru (celková)	1560	kg</t>
  </si>
  <si>
    <t>Emise TZL na výstupu – maximální	0,25	mg/m3</t>
  </si>
  <si>
    <t>Odsávací radiální ventilátor V1 15000m3/h</t>
  </si>
  <si>
    <t>Množství Q -  minimálně	15 000	m3/h</t>
  </si>
  <si>
    <t>Provozní teplota – maximálně	35	°C</t>
  </si>
  <si>
    <t>Tlak ventilátoru – minimálně	3 282	Pa</t>
  </si>
  <si>
    <t>Příkon motoru – maximálně	22	kW</t>
  </si>
  <si>
    <t>Napětí – požadované	400V 50Hz	V</t>
  </si>
  <si>
    <t>Hmotnost – maximální	280	kg</t>
  </si>
  <si>
    <t>Hluk při umístění v akustickém krytu	72 dB(A)	1 metr od zdroje</t>
  </si>
  <si>
    <t>Okustický kryt pro ventilátor</t>
  </si>
  <si>
    <t>Separátor jisker 15000m3/h</t>
  </si>
  <si>
    <t>Odlučovací výkon Q - minimální	15000	m3/h</t>
  </si>
  <si>
    <t>Připojovací průměr potrubí - požadovaný	D 500	mm</t>
  </si>
  <si>
    <t>Tlakové ztráta - maximální	250 – 300	Pa</t>
  </si>
  <si>
    <t>Záchyt odprašků	Sběrná nádoba	--</t>
  </si>
  <si>
    <t>Hmotnost – maximální	144	kg</t>
  </si>
  <si>
    <t>Tloušťka stěny odlučovače – minimální	2	mm</t>
  </si>
  <si>
    <t>Ocelová konstrukce pod separátor jisker</t>
  </si>
  <si>
    <t xml:space="preserve">Kompresorová jednotka, adsorpční sušičkou vzduchu, 20 m3/h, vč rozvodu Tl. vzd. </t>
  </si>
  <si>
    <t>kpl</t>
  </si>
  <si>
    <t>Množství tlakového vzduchu Q – minimální	20	m3/h</t>
  </si>
  <si>
    <t>Provozní teplota – předpokládaná	20	°C</t>
  </si>
  <si>
    <t>Tlak kompresoru – požadované	7	Bar</t>
  </si>
  <si>
    <t>Příkon kompresoru – maximální	3	kW</t>
  </si>
  <si>
    <t>Napětí	230 / 400 V 50Hz	V</t>
  </si>
  <si>
    <t>Sušení na TRB	-40	°C</t>
  </si>
  <si>
    <t>Typ sušičky	Adsorpční	 --</t>
  </si>
  <si>
    <t/>
  </si>
  <si>
    <t>Hmotnost – maximální	195	kg</t>
  </si>
  <si>
    <t>Hluk – maximální	61 dB(A)	1 metr od zdroje</t>
  </si>
  <si>
    <t>Elektro &amp; MaR, rozvaděč, frekvenční měnič, rozvody, montáž a revize</t>
  </si>
  <si>
    <t>Vybavení rozvaděče dle zvyklostí dodavatele.</t>
  </si>
  <si>
    <t>Viz technická zpráva.</t>
  </si>
  <si>
    <t>Montované oplocení výšky 2000mm, (vč. uzamikatelné branky)</t>
  </si>
  <si>
    <t>m</t>
  </si>
  <si>
    <t>Odsávací digestoř nástěnná, 1500m3/h</t>
  </si>
  <si>
    <t>Odsávací digestoř závěsná 1200x400 DN180</t>
  </si>
  <si>
    <t>Klapka regulační DN 150 L 200, manuální, SKI</t>
  </si>
  <si>
    <t>Materiál: TŘ11 – 11375. Povrchová úprava: galvanicky zinkováno.</t>
  </si>
  <si>
    <t>Klapka uzavírací DN 150 L 200 T 1mm, manuální, SKI</t>
  </si>
  <si>
    <t>Klapka uzavírací DN 180 L 200 T 1mm, manuální, SKI</t>
  </si>
  <si>
    <t>Odbočka přechodová DN 225/150/150 L 500 T 1mm, 45°, SKI</t>
  </si>
  <si>
    <t>Odbočka přechodová DN 280/150/225 L 500 T 1mm, 45°, SKI</t>
  </si>
  <si>
    <t>Odbočka přechodová DN 315/150/280 L 500 T 1mm, 45°, SKI</t>
  </si>
  <si>
    <t>Odbočka přechodová DN 355/150/315 L 500 T 1mm, 45°, SKI</t>
  </si>
  <si>
    <t>Odbočka přechodová DN 500/355/355 L 800 T 1mm, 45°, SKI</t>
  </si>
  <si>
    <t>Odbočka sedlová DN 355/150/355 L 500 T 1mm, 45°, SKI</t>
  </si>
  <si>
    <t>Odbočka přechodová DN 150/125/125 L 450 T 1mm, 45°, SKI</t>
  </si>
  <si>
    <t>Odbočka přechodová DN 355/180/355 L 550 T 1mm, 45°, SKI</t>
  </si>
  <si>
    <t>Trouba SPIRO DN 150 L 3000, SKI</t>
  </si>
  <si>
    <t>Trouba spirálně vinutá.</t>
  </si>
  <si>
    <t>Trouba SPIRO DN 180 L 3000 T 0,5mm, SKI</t>
  </si>
  <si>
    <t>Trouba SPIRO DN 225 L 3000 T 0,6mm, SKI</t>
  </si>
  <si>
    <t>Trouba SPIRO DN 280 L 3000 T 0,6mm, SKI</t>
  </si>
  <si>
    <t>Trouba SPIRO DN 315 L 3000 T 0,6mm, SKI</t>
  </si>
  <si>
    <t>Trouba SPIRO DN 355 L 3000 T 0,6mm, SKI</t>
  </si>
  <si>
    <t>Trouba SPIRO DN 500 L 3000 T 0,8mm, SKI</t>
  </si>
  <si>
    <t>Koleno lisované DN 150 90° 1,5D T 1mm, SKI</t>
  </si>
  <si>
    <t>Koleno lisované DN 150 45° 1,5D T 1mm, SKI</t>
  </si>
  <si>
    <t>0</t>
  </si>
  <si>
    <t>Koleno segmentové DN 355 90° 1,5D T 1mm, SKI</t>
  </si>
  <si>
    <t>Počet segmentů: 5ks.</t>
  </si>
  <si>
    <t>Koleno segmentové DN 355 45° 1,5D T 1mm, SKI</t>
  </si>
  <si>
    <t>Počet segmentů: 4ks.</t>
  </si>
  <si>
    <t>Koleno segmentové DN 500 30° 1,5D T 1mm, SKI</t>
  </si>
  <si>
    <t>Přechod osový DN 500/1200x300 L 400 T 1,5mm</t>
  </si>
  <si>
    <t>Hranaté koleno 300x1200 30° T 0,9mm P30, SKI (napojovací díl na filtr)</t>
  </si>
  <si>
    <t>Nízkotlaké provedení. Třída těsnosti: A.</t>
  </si>
  <si>
    <t>Příruba kruhová DN 150</t>
  </si>
  <si>
    <t>Příruba kruhová DN 180</t>
  </si>
  <si>
    <t>Příruba kruhová DN 225</t>
  </si>
  <si>
    <t>Příruba kruhová DN 280</t>
  </si>
  <si>
    <t>Příruba kruhová DN 315</t>
  </si>
  <si>
    <t>Příruba kruhová DN 355</t>
  </si>
  <si>
    <t>Příruba kruhová DN 500</t>
  </si>
  <si>
    <t>Uložení kruhového potrubí DN 150</t>
  </si>
  <si>
    <t>Objímka vč. patky a závitové trubky L=1000mm.</t>
  </si>
  <si>
    <t>Provedení: ocelový plech tl. 3mm, š. 40mm, závěsný nátrubek, tlumící guma tl. 3,4mm.</t>
  </si>
  <si>
    <t>Uložení kruhového potrubí DN 225</t>
  </si>
  <si>
    <t>Uložení kruhového potrubí DN 280</t>
  </si>
  <si>
    <t>Uložení kruhového potrubí DN 315</t>
  </si>
  <si>
    <t>Uložení kruhového potrubí DN 355</t>
  </si>
  <si>
    <t>Uložení kruhového potrubí DN 500</t>
  </si>
  <si>
    <t>Klapka protipožární do potrubí DN500,  servo 24V, vč. zapravení a doizolování</t>
  </si>
  <si>
    <t>Flexibilní potrubí pr. 125mm, (pro napojení brusky)</t>
  </si>
  <si>
    <t>Hranaté potrubí - připojovací díl, 1500x710/400x710</t>
  </si>
  <si>
    <t>Hranaté koleno 700x400 90° T 0,7mm P20, SKI</t>
  </si>
  <si>
    <t>Hranaté koleno 400x710 45° T 0,7mm P20, SKI</t>
  </si>
  <si>
    <t>Hranatá trouba 710x400 L 1500 T 0,7mm P20, SKI, 2xVP navíc</t>
  </si>
  <si>
    <t>Přechod osový DN600/710x400 L 400 T 0,7mm P20, SKI (pro nasunutí na výduchového pytle)</t>
  </si>
  <si>
    <t>Výduchový rukávec pr. 600mm, textilní</t>
  </si>
  <si>
    <t>Textilní výduchový rukávec 550g/m2 vč. zavěšení</t>
  </si>
  <si>
    <t>Klapka protipožární do potrubí 710x400, servo 24V, vč. zapravení a doizolování</t>
  </si>
  <si>
    <t>Uložení - hranaté potrubí</t>
  </si>
  <si>
    <t>Sada uložení hranatého potrubí vč. závitové tyče a kotvení</t>
  </si>
  <si>
    <t>Nová otevíravá okna cca 900x1200 vč. zapravení, (nutno přesně zaměřit)</t>
  </si>
  <si>
    <t>Demontáže digestoří 10ks</t>
  </si>
  <si>
    <t>POL1_0</t>
  </si>
  <si>
    <t>Kompletní demontáže stávajícího odsávacího potrubí</t>
  </si>
  <si>
    <t>Demontáže oken 1200x1200</t>
  </si>
  <si>
    <t>Zaplechování prostupů 1200x1200</t>
  </si>
  <si>
    <t>Bourací práce, zdivo do tl. 150mm vč.</t>
  </si>
  <si>
    <t>m2</t>
  </si>
  <si>
    <t>Montážní mechanismy - jeřáb</t>
  </si>
  <si>
    <t>h</t>
  </si>
  <si>
    <t>Doprava materiálu</t>
  </si>
  <si>
    <t>Projektová dokumentace DPS</t>
  </si>
  <si>
    <t>Vyhotovení projektové dokumentace ve stupni DPS dle §3 vyhlášky 499/2006 Sb.</t>
  </si>
  <si>
    <t>Zaškolení a předání díla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</si>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</sst>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4" xfId="0" applyFont="1" applyBorder="1" applyAlignment="1">
      <alignment vertical="top" shrinkToFit="1"/>
    </xf>
    <xf numFmtId="0" fontId="19" fillId="0" borderId="0" xfId="0" applyNumberFormat="1" applyFont="1" applyBorder="1" applyAlignment="1">
      <alignment vertical="top" wrapText="1" shrinkToFit="1"/>
    </xf>
    <xf numFmtId="0" fontId="19" fillId="0" borderId="34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19" fillId="0" borderId="0" xfId="0" applyNumberFormat="1" applyFont="1" applyBorder="1" applyAlignment="1">
      <alignment vertical="top" wrapText="1" shrinkToFit="1"/>
    </xf>
    <xf numFmtId="174" fontId="19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5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8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8"/>
  <sheetViews>
    <sheetView showGridLines="0" topLeftCell="B16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5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3.25" hidden="1" customHeight="1" x14ac:dyDescent="0.25">
      <c r="A3" s="4"/>
      <c r="B3" s="111" t="s">
        <v>43</v>
      </c>
      <c r="C3" s="112"/>
      <c r="D3" s="113"/>
      <c r="E3" s="114"/>
      <c r="F3" s="114"/>
      <c r="G3" s="114"/>
      <c r="H3" s="114"/>
      <c r="I3" s="114"/>
      <c r="J3" s="115"/>
    </row>
    <row r="4" spans="1:15" ht="23.25" hidden="1" customHeight="1" x14ac:dyDescent="0.25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5">
      <c r="A5" s="4"/>
      <c r="B5" s="47" t="s">
        <v>21</v>
      </c>
      <c r="C5" s="5"/>
      <c r="D5" s="122" t="s">
        <v>46</v>
      </c>
      <c r="E5" s="26"/>
      <c r="F5" s="26"/>
      <c r="G5" s="26"/>
      <c r="H5" s="28" t="s">
        <v>33</v>
      </c>
      <c r="I5" s="122" t="s">
        <v>50</v>
      </c>
      <c r="J5" s="11"/>
    </row>
    <row r="6" spans="1:15" ht="15.75" customHeight="1" x14ac:dyDescent="0.25">
      <c r="A6" s="4"/>
      <c r="B6" s="41"/>
      <c r="C6" s="26"/>
      <c r="D6" s="122" t="s">
        <v>47</v>
      </c>
      <c r="E6" s="26"/>
      <c r="F6" s="26"/>
      <c r="G6" s="26"/>
      <c r="H6" s="28" t="s">
        <v>34</v>
      </c>
      <c r="I6" s="122" t="s">
        <v>51</v>
      </c>
      <c r="J6" s="11"/>
    </row>
    <row r="7" spans="1:15" ht="15.75" customHeight="1" x14ac:dyDescent="0.25">
      <c r="A7" s="4"/>
      <c r="B7" s="42"/>
      <c r="C7" s="123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5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5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100" t="s">
        <v>29</v>
      </c>
      <c r="F15" s="100"/>
      <c r="G15" s="81" t="s">
        <v>30</v>
      </c>
      <c r="H15" s="81"/>
      <c r="I15" s="81" t="s">
        <v>28</v>
      </c>
      <c r="J15" s="82"/>
    </row>
    <row r="16" spans="1:15" ht="23.25" customHeight="1" x14ac:dyDescent="0.25">
      <c r="A16" s="197" t="s">
        <v>23</v>
      </c>
      <c r="B16" s="198" t="s">
        <v>23</v>
      </c>
      <c r="C16" s="58"/>
      <c r="D16" s="59"/>
      <c r="E16" s="83">
        <f>SUMIF(F50:F54,A16,G50:G54)+SUMIF(F50:F54,"PSU",G50:G54)</f>
        <v>0</v>
      </c>
      <c r="F16" s="84"/>
      <c r="G16" s="83">
        <f>SUMIF(F50:F54,A16,H50:H54)+SUMIF(F50:F54,"PSU",H50:H54)</f>
        <v>0</v>
      </c>
      <c r="H16" s="84"/>
      <c r="I16" s="83">
        <f>SUMIF(F50:F54,A16,I50:I54)+SUMIF(F50:F54,"PSU",I50:I54)</f>
        <v>0</v>
      </c>
      <c r="J16" s="93"/>
    </row>
    <row r="17" spans="1:10" ht="23.25" customHeight="1" x14ac:dyDescent="0.25">
      <c r="A17" s="197" t="s">
        <v>24</v>
      </c>
      <c r="B17" s="198" t="s">
        <v>24</v>
      </c>
      <c r="C17" s="58"/>
      <c r="D17" s="59"/>
      <c r="E17" s="83">
        <f>SUMIF(F50:F54,A17,G50:G54)</f>
        <v>0</v>
      </c>
      <c r="F17" s="84"/>
      <c r="G17" s="83">
        <f>SUMIF(F50:F54,A17,H50:H54)</f>
        <v>0</v>
      </c>
      <c r="H17" s="84"/>
      <c r="I17" s="83">
        <f>SUMIF(F50:F54,A17,I50:I54)</f>
        <v>0</v>
      </c>
      <c r="J17" s="93"/>
    </row>
    <row r="18" spans="1:10" ht="23.25" customHeight="1" x14ac:dyDescent="0.25">
      <c r="A18" s="197" t="s">
        <v>25</v>
      </c>
      <c r="B18" s="198" t="s">
        <v>25</v>
      </c>
      <c r="C18" s="58"/>
      <c r="D18" s="59"/>
      <c r="E18" s="83">
        <f>SUMIF(F50:F54,A18,G50:G54)</f>
        <v>0</v>
      </c>
      <c r="F18" s="84"/>
      <c r="G18" s="83">
        <f>SUMIF(F50:F54,A18,H50:H54)</f>
        <v>0</v>
      </c>
      <c r="H18" s="84"/>
      <c r="I18" s="83">
        <f>SUMIF(F50:F54,A18,I50:I54)</f>
        <v>0</v>
      </c>
      <c r="J18" s="93"/>
    </row>
    <row r="19" spans="1:10" ht="23.25" customHeight="1" x14ac:dyDescent="0.25">
      <c r="A19" s="197" t="s">
        <v>70</v>
      </c>
      <c r="B19" s="198" t="s">
        <v>26</v>
      </c>
      <c r="C19" s="58"/>
      <c r="D19" s="59"/>
      <c r="E19" s="83">
        <f>SUMIF(F50:F54,A19,G50:G54)</f>
        <v>0</v>
      </c>
      <c r="F19" s="84"/>
      <c r="G19" s="83">
        <f>SUMIF(F50:F54,A19,H50:H54)</f>
        <v>0</v>
      </c>
      <c r="H19" s="84"/>
      <c r="I19" s="83">
        <f>SUMIF(F50:F54,A19,I50:I54)</f>
        <v>0</v>
      </c>
      <c r="J19" s="93"/>
    </row>
    <row r="20" spans="1:10" ht="23.25" customHeight="1" x14ac:dyDescent="0.25">
      <c r="A20" s="197" t="s">
        <v>71</v>
      </c>
      <c r="B20" s="198" t="s">
        <v>27</v>
      </c>
      <c r="C20" s="58"/>
      <c r="D20" s="59"/>
      <c r="E20" s="83">
        <f>SUMIF(F50:F54,A20,G50:G54)</f>
        <v>0</v>
      </c>
      <c r="F20" s="84"/>
      <c r="G20" s="83">
        <f>SUMIF(F50:F54,A20,H50:H54)</f>
        <v>0</v>
      </c>
      <c r="H20" s="84"/>
      <c r="I20" s="83">
        <f>SUMIF(F50:F54,A20,I50:I54)</f>
        <v>0</v>
      </c>
      <c r="J20" s="93"/>
    </row>
    <row r="21" spans="1:10" ht="23.25" customHeight="1" x14ac:dyDescent="0.25">
      <c r="A21" s="4"/>
      <c r="B21" s="74" t="s">
        <v>28</v>
      </c>
      <c r="C21" s="75"/>
      <c r="D21" s="76"/>
      <c r="E21" s="94">
        <f>SUM(E16:F20)</f>
        <v>0</v>
      </c>
      <c r="F21" s="95"/>
      <c r="G21" s="94">
        <f>SUM(G16:H20)</f>
        <v>0</v>
      </c>
      <c r="H21" s="95"/>
      <c r="I21" s="94">
        <f>SUM(I16:J20)</f>
        <v>0</v>
      </c>
      <c r="J21" s="99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91" t="e">
        <f>ZakladDPHSniVypocet</f>
        <v>#REF!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3">
      <c r="A25" s="4"/>
      <c r="B25" s="57" t="s">
        <v>13</v>
      </c>
      <c r="C25" s="58"/>
      <c r="D25" s="59"/>
      <c r="E25" s="60">
        <v>21</v>
      </c>
      <c r="F25" s="61" t="s">
        <v>0</v>
      </c>
      <c r="G25" s="91" t="e">
        <f>ZakladDPHZaklVypocet</f>
        <v>#REF!</v>
      </c>
      <c r="H25" s="92"/>
      <c r="I25" s="92"/>
      <c r="J25" s="62" t="str">
        <f t="shared" si="0"/>
        <v>CZK</v>
      </c>
    </row>
    <row r="26" spans="1:10" ht="23.25" hidden="1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3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3">
      <c r="A28" s="4"/>
      <c r="B28" s="154" t="s">
        <v>22</v>
      </c>
      <c r="C28" s="155"/>
      <c r="D28" s="155"/>
      <c r="E28" s="156"/>
      <c r="F28" s="157"/>
      <c r="G28" s="158" t="e">
        <f>ZakladDPHSniVypocet+ZakladDPHZaklVypocet</f>
        <v>#REF!</v>
      </c>
      <c r="H28" s="158"/>
      <c r="I28" s="158"/>
      <c r="J28" s="159" t="str">
        <f t="shared" si="0"/>
        <v>CZK</v>
      </c>
    </row>
    <row r="29" spans="1:10" ht="27.75" hidden="1" customHeight="1" thickBot="1" x14ac:dyDescent="0.3">
      <c r="A29" s="4"/>
      <c r="B29" s="154" t="s">
        <v>35</v>
      </c>
      <c r="C29" s="160"/>
      <c r="D29" s="160"/>
      <c r="E29" s="160"/>
      <c r="F29" s="160"/>
      <c r="G29" s="161" t="e">
        <f>ZakladDPHSni+DPHSni+ZakladDPHZakl+DPHZakl+Zaokrouhleni</f>
        <v>#REF!</v>
      </c>
      <c r="H29" s="161"/>
      <c r="I29" s="161"/>
      <c r="J29" s="162" t="s">
        <v>54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44321</v>
      </c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5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52" ht="25.5" hidden="1" customHeight="1" x14ac:dyDescent="0.25">
      <c r="A39" s="131">
        <v>1</v>
      </c>
      <c r="B39" s="137" t="s">
        <v>52</v>
      </c>
      <c r="C39" s="138" t="s">
        <v>45</v>
      </c>
      <c r="D39" s="139"/>
      <c r="E39" s="139"/>
      <c r="F39" s="147" t="e">
        <f>'Rozpočet Pol'!L195</f>
        <v>#REF!</v>
      </c>
      <c r="G39" s="148" t="e">
        <f>'Rozpočet Pol'!M195</f>
        <v>#REF!</v>
      </c>
      <c r="H39" s="149"/>
      <c r="I39" s="150" t="e">
        <f>F39+G39+H39</f>
        <v>#REF!</v>
      </c>
      <c r="J39" s="140" t="e">
        <f>IF(_xlfn.SINGLE(CenaCelkemVypocet)=0,"",I39/_xlfn.SINGLE(CenaCelkemVypocet)*100)</f>
        <v>#REF!</v>
      </c>
    </row>
    <row r="40" spans="1:52" ht="25.5" hidden="1" customHeight="1" x14ac:dyDescent="0.25">
      <c r="A40" s="131"/>
      <c r="B40" s="141" t="s">
        <v>53</v>
      </c>
      <c r="C40" s="142"/>
      <c r="D40" s="142"/>
      <c r="E40" s="142"/>
      <c r="F40" s="151" t="e">
        <f>SUMIF(A39:A39,"=1",F39:F39)</f>
        <v>#REF!</v>
      </c>
      <c r="G40" s="152" t="e">
        <f>SUMIF(A39:A39,"=1",G39:G39)</f>
        <v>#REF!</v>
      </c>
      <c r="H40" s="152">
        <f>SUMIF(A39:A39,"=1",H39:H39)</f>
        <v>0</v>
      </c>
      <c r="I40" s="153" t="e">
        <f>SUMIF(A39:A39,"=1",I39:I39)</f>
        <v>#REF!</v>
      </c>
      <c r="J40" s="132" t="e">
        <f>SUMIF(A39:A39,"=1",J39:J39)</f>
        <v>#REF!</v>
      </c>
    </row>
    <row r="42" spans="1:52" x14ac:dyDescent="0.25">
      <c r="B42" t="s">
        <v>55</v>
      </c>
    </row>
    <row r="43" spans="1:52" x14ac:dyDescent="0.25">
      <c r="B43" s="164" t="s">
        <v>56</v>
      </c>
      <c r="C43" s="164"/>
      <c r="D43" s="164"/>
      <c r="E43" s="164"/>
      <c r="F43" s="164"/>
      <c r="G43" s="164"/>
      <c r="H43" s="164"/>
      <c r="I43" s="164"/>
      <c r="J43" s="164"/>
      <c r="AZ43" s="163" t="str">
        <f>B43</f>
        <v>Před podáním nabídky je dodavatel povinen prohlédnout si místo realizace.</v>
      </c>
    </row>
    <row r="44" spans="1:52" x14ac:dyDescent="0.25">
      <c r="B44" s="164" t="s">
        <v>57</v>
      </c>
      <c r="C44" s="164"/>
      <c r="D44" s="164"/>
      <c r="E44" s="164"/>
      <c r="F44" s="164"/>
      <c r="G44" s="164"/>
      <c r="H44" s="164"/>
      <c r="I44" s="164"/>
      <c r="J44" s="164"/>
      <c r="AZ44" s="163" t="str">
        <f>B44</f>
        <v>Dodávka inv.: veškeré nutné přeložky a přívodní kabel vč. jištění.</v>
      </c>
    </row>
    <row r="47" spans="1:52" ht="15.6" x14ac:dyDescent="0.3">
      <c r="B47" s="165" t="s">
        <v>58</v>
      </c>
    </row>
    <row r="49" spans="1:10" ht="25.5" customHeight="1" x14ac:dyDescent="0.25">
      <c r="A49" s="166"/>
      <c r="B49" s="172" t="s">
        <v>16</v>
      </c>
      <c r="C49" s="172" t="s">
        <v>5</v>
      </c>
      <c r="D49" s="173"/>
      <c r="E49" s="173"/>
      <c r="F49" s="176" t="s">
        <v>59</v>
      </c>
      <c r="G49" s="176" t="s">
        <v>29</v>
      </c>
      <c r="H49" s="176" t="s">
        <v>30</v>
      </c>
      <c r="I49" s="177" t="s">
        <v>28</v>
      </c>
      <c r="J49" s="177"/>
    </row>
    <row r="50" spans="1:10" ht="25.5" customHeight="1" x14ac:dyDescent="0.25">
      <c r="A50" s="167"/>
      <c r="B50" s="178" t="s">
        <v>60</v>
      </c>
      <c r="C50" s="179" t="s">
        <v>61</v>
      </c>
      <c r="D50" s="180"/>
      <c r="E50" s="180"/>
      <c r="F50" s="184" t="s">
        <v>23</v>
      </c>
      <c r="G50" s="185">
        <f>'Rozpočet Pol'!I8</f>
        <v>0</v>
      </c>
      <c r="H50" s="185">
        <f>'Rozpočet Pol'!K8</f>
        <v>0</v>
      </c>
      <c r="I50" s="186"/>
      <c r="J50" s="186"/>
    </row>
    <row r="51" spans="1:10" ht="25.5" customHeight="1" x14ac:dyDescent="0.25">
      <c r="A51" s="167"/>
      <c r="B51" s="170" t="s">
        <v>62</v>
      </c>
      <c r="C51" s="169" t="s">
        <v>63</v>
      </c>
      <c r="D51" s="171"/>
      <c r="E51" s="171"/>
      <c r="F51" s="187" t="s">
        <v>23</v>
      </c>
      <c r="G51" s="188">
        <f>'Rozpočet Pol'!I55</f>
        <v>0</v>
      </c>
      <c r="H51" s="188">
        <f>'Rozpočet Pol'!K55</f>
        <v>0</v>
      </c>
      <c r="I51" s="189"/>
      <c r="J51" s="189"/>
    </row>
    <row r="52" spans="1:10" ht="25.5" customHeight="1" x14ac:dyDescent="0.25">
      <c r="A52" s="167"/>
      <c r="B52" s="170" t="s">
        <v>64</v>
      </c>
      <c r="C52" s="169" t="s">
        <v>65</v>
      </c>
      <c r="D52" s="171"/>
      <c r="E52" s="171"/>
      <c r="F52" s="187" t="s">
        <v>23</v>
      </c>
      <c r="G52" s="188">
        <f>'Rozpočet Pol'!I160</f>
        <v>0</v>
      </c>
      <c r="H52" s="188">
        <f>'Rozpočet Pol'!K160</f>
        <v>0</v>
      </c>
      <c r="I52" s="189"/>
      <c r="J52" s="189"/>
    </row>
    <row r="53" spans="1:10" ht="25.5" customHeight="1" x14ac:dyDescent="0.25">
      <c r="A53" s="167"/>
      <c r="B53" s="170" t="s">
        <v>66</v>
      </c>
      <c r="C53" s="169" t="s">
        <v>67</v>
      </c>
      <c r="D53" s="171"/>
      <c r="E53" s="171"/>
      <c r="F53" s="187" t="s">
        <v>23</v>
      </c>
      <c r="G53" s="188">
        <f>'Rozpočet Pol'!I181</f>
        <v>0</v>
      </c>
      <c r="H53" s="188">
        <f>'Rozpočet Pol'!K181</f>
        <v>0</v>
      </c>
      <c r="I53" s="189"/>
      <c r="J53" s="189"/>
    </row>
    <row r="54" spans="1:10" ht="25.5" customHeight="1" x14ac:dyDescent="0.25">
      <c r="A54" s="167"/>
      <c r="B54" s="181" t="s">
        <v>68</v>
      </c>
      <c r="C54" s="182" t="s">
        <v>69</v>
      </c>
      <c r="D54" s="183"/>
      <c r="E54" s="183"/>
      <c r="F54" s="190" t="s">
        <v>23</v>
      </c>
      <c r="G54" s="191">
        <f>'Rozpočet Pol'!I190</f>
        <v>0</v>
      </c>
      <c r="H54" s="191">
        <f>'Rozpočet Pol'!K190</f>
        <v>0</v>
      </c>
      <c r="I54" s="192"/>
      <c r="J54" s="192"/>
    </row>
    <row r="55" spans="1:10" ht="25.5" customHeight="1" x14ac:dyDescent="0.25">
      <c r="A55" s="168"/>
      <c r="B55" s="174" t="s">
        <v>1</v>
      </c>
      <c r="C55" s="174"/>
      <c r="D55" s="175"/>
      <c r="E55" s="175"/>
      <c r="F55" s="193"/>
      <c r="G55" s="194">
        <f>SUM(G50:G54)</f>
        <v>0</v>
      </c>
      <c r="H55" s="194">
        <f>SUM(H50:H54)</f>
        <v>0</v>
      </c>
      <c r="I55" s="195">
        <f>SUM(I50:I54)</f>
        <v>0</v>
      </c>
      <c r="J55" s="195"/>
    </row>
    <row r="56" spans="1:10" x14ac:dyDescent="0.25">
      <c r="F56" s="196"/>
      <c r="G56" s="130"/>
      <c r="H56" s="196"/>
      <c r="I56" s="130"/>
      <c r="J56" s="130"/>
    </row>
    <row r="57" spans="1:10" x14ac:dyDescent="0.25">
      <c r="F57" s="196"/>
      <c r="G57" s="130"/>
      <c r="H57" s="196"/>
      <c r="I57" s="130"/>
      <c r="J57" s="130"/>
    </row>
    <row r="58" spans="1:10" x14ac:dyDescent="0.25">
      <c r="F58" s="196"/>
      <c r="G58" s="130"/>
      <c r="H58" s="196"/>
      <c r="I58" s="130"/>
      <c r="J58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4:J54"/>
    <mergeCell ref="C54:E54"/>
    <mergeCell ref="I55:J55"/>
    <mergeCell ref="I51:J51"/>
    <mergeCell ref="C51:E51"/>
    <mergeCell ref="I52:J52"/>
    <mergeCell ref="C52:E52"/>
    <mergeCell ref="I53:J53"/>
    <mergeCell ref="C53:E53"/>
    <mergeCell ref="C39:E39"/>
    <mergeCell ref="B40:E40"/>
    <mergeCell ref="B43:J43"/>
    <mergeCell ref="B44:J44"/>
    <mergeCell ref="I49:J49"/>
    <mergeCell ref="I50:J50"/>
    <mergeCell ref="C50:E5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5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5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Q205"/>
  <sheetViews>
    <sheetView workbookViewId="0">
      <selection activeCell="C2" sqref="C2:G2"/>
    </sheetView>
  </sheetViews>
  <sheetFormatPr defaultRowHeight="13.2" outlineLevelRow="1" x14ac:dyDescent="0.25"/>
  <cols>
    <col min="1" max="1" width="4.33203125" customWidth="1"/>
    <col min="2" max="2" width="14.44140625" style="129" customWidth="1"/>
    <col min="3" max="3" width="38.33203125" style="129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2" max="13" width="8.88671875" customWidth="1"/>
    <col min="14" max="14" width="8.88671875" hidden="1" customWidth="1"/>
    <col min="15" max="22" width="8.88671875" customWidth="1"/>
    <col min="36" max="36" width="73.44140625" customWidth="1"/>
  </cols>
  <sheetData>
    <row r="1" spans="1:43" ht="15.75" customHeight="1" x14ac:dyDescent="0.3">
      <c r="A1" s="199" t="s">
        <v>6</v>
      </c>
      <c r="B1" s="199"/>
      <c r="C1" s="199"/>
      <c r="D1" s="199"/>
      <c r="E1" s="199"/>
      <c r="F1" s="199"/>
      <c r="G1" s="199"/>
      <c r="N1" t="s">
        <v>73</v>
      </c>
    </row>
    <row r="2" spans="1:43" ht="25.05" customHeight="1" x14ac:dyDescent="0.25">
      <c r="A2" s="206" t="s">
        <v>72</v>
      </c>
      <c r="B2" s="200"/>
      <c r="C2" s="201" t="s">
        <v>45</v>
      </c>
      <c r="D2" s="202"/>
      <c r="E2" s="202"/>
      <c r="F2" s="202"/>
      <c r="G2" s="208"/>
      <c r="N2" t="s">
        <v>74</v>
      </c>
    </row>
    <row r="3" spans="1:43" ht="25.05" hidden="1" customHeight="1" x14ac:dyDescent="0.25">
      <c r="A3" s="207" t="s">
        <v>7</v>
      </c>
      <c r="B3" s="205"/>
      <c r="C3" s="203"/>
      <c r="D3" s="204"/>
      <c r="E3" s="204"/>
      <c r="F3" s="204"/>
      <c r="G3" s="209"/>
      <c r="N3" t="s">
        <v>75</v>
      </c>
    </row>
    <row r="4" spans="1:43" ht="25.05" hidden="1" customHeight="1" x14ac:dyDescent="0.25">
      <c r="A4" s="207" t="s">
        <v>8</v>
      </c>
      <c r="B4" s="205"/>
      <c r="C4" s="203"/>
      <c r="D4" s="204"/>
      <c r="E4" s="204"/>
      <c r="F4" s="204"/>
      <c r="G4" s="209"/>
      <c r="N4" t="s">
        <v>76</v>
      </c>
    </row>
    <row r="5" spans="1:43" hidden="1" x14ac:dyDescent="0.25">
      <c r="A5" s="210" t="s">
        <v>77</v>
      </c>
      <c r="B5" s="211"/>
      <c r="C5" s="212"/>
      <c r="D5" s="213"/>
      <c r="E5" s="213"/>
      <c r="F5" s="213"/>
      <c r="G5" s="214"/>
      <c r="N5" t="s">
        <v>78</v>
      </c>
    </row>
    <row r="7" spans="1:43" ht="26.4" x14ac:dyDescent="0.25">
      <c r="A7" s="220" t="s">
        <v>79</v>
      </c>
      <c r="B7" s="221" t="s">
        <v>80</v>
      </c>
      <c r="C7" s="221" t="s">
        <v>81</v>
      </c>
      <c r="D7" s="220" t="s">
        <v>82</v>
      </c>
      <c r="E7" s="220" t="s">
        <v>83</v>
      </c>
      <c r="F7" s="215" t="s">
        <v>84</v>
      </c>
      <c r="G7" s="239" t="s">
        <v>28</v>
      </c>
      <c r="H7" s="240" t="s">
        <v>29</v>
      </c>
      <c r="I7" s="240" t="s">
        <v>85</v>
      </c>
      <c r="J7" s="240" t="s">
        <v>30</v>
      </c>
      <c r="K7" s="240" t="s">
        <v>86</v>
      </c>
    </row>
    <row r="8" spans="1:43" x14ac:dyDescent="0.25">
      <c r="A8" s="241" t="s">
        <v>87</v>
      </c>
      <c r="B8" s="242" t="s">
        <v>60</v>
      </c>
      <c r="C8" s="243" t="s">
        <v>61</v>
      </c>
      <c r="D8" s="222"/>
      <c r="E8" s="244"/>
      <c r="F8" s="245"/>
      <c r="G8" s="245">
        <f>SUMIF(N9:N54,"&lt;&gt;NOR",G9:G54)</f>
        <v>0</v>
      </c>
      <c r="H8" s="245"/>
      <c r="I8" s="245">
        <f>SUM(I9:I54)</f>
        <v>0</v>
      </c>
      <c r="J8" s="245"/>
      <c r="K8" s="245">
        <f>SUM(K9:K54)</f>
        <v>0</v>
      </c>
      <c r="N8" t="s">
        <v>88</v>
      </c>
    </row>
    <row r="9" spans="1:43" outlineLevel="1" x14ac:dyDescent="0.25">
      <c r="A9" s="217">
        <v>1</v>
      </c>
      <c r="B9" s="223"/>
      <c r="C9" s="266" t="s">
        <v>89</v>
      </c>
      <c r="D9" s="225" t="s">
        <v>90</v>
      </c>
      <c r="E9" s="229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16"/>
      <c r="M9" s="216"/>
      <c r="N9" s="216" t="s">
        <v>91</v>
      </c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</row>
    <row r="10" spans="1:43" outlineLevel="1" x14ac:dyDescent="0.25">
      <c r="A10" s="217"/>
      <c r="B10" s="223"/>
      <c r="C10" s="267" t="s">
        <v>92</v>
      </c>
      <c r="D10" s="226"/>
      <c r="E10" s="230"/>
      <c r="F10" s="235"/>
      <c r="G10" s="236"/>
      <c r="H10" s="234"/>
      <c r="I10" s="234"/>
      <c r="J10" s="234"/>
      <c r="K10" s="234"/>
      <c r="L10" s="216"/>
      <c r="M10" s="216"/>
      <c r="N10" s="216" t="s">
        <v>93</v>
      </c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  <c r="AB10" s="216"/>
      <c r="AC10" s="216"/>
      <c r="AD10" s="216"/>
      <c r="AE10" s="216"/>
      <c r="AF10" s="216"/>
      <c r="AG10" s="216"/>
      <c r="AH10" s="216"/>
      <c r="AI10" s="216"/>
      <c r="AJ10" s="219" t="str">
        <f>C10</f>
        <v>Filtrační plocha – minimální:	324	m2</v>
      </c>
      <c r="AK10" s="216"/>
      <c r="AL10" s="216"/>
      <c r="AM10" s="216"/>
      <c r="AN10" s="216"/>
      <c r="AO10" s="216"/>
      <c r="AP10" s="216"/>
      <c r="AQ10" s="216"/>
    </row>
    <row r="11" spans="1:43" outlineLevel="1" x14ac:dyDescent="0.25">
      <c r="A11" s="217"/>
      <c r="B11" s="223"/>
      <c r="C11" s="267" t="s">
        <v>94</v>
      </c>
      <c r="D11" s="226"/>
      <c r="E11" s="230"/>
      <c r="F11" s="235"/>
      <c r="G11" s="236"/>
      <c r="H11" s="234"/>
      <c r="I11" s="234"/>
      <c r="J11" s="234"/>
      <c r="K11" s="234"/>
      <c r="L11" s="216"/>
      <c r="M11" s="216"/>
      <c r="N11" s="216" t="s">
        <v>93</v>
      </c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9" t="str">
        <f>C11</f>
        <v>Průtok – minimální:	15 000	m3/h</v>
      </c>
      <c r="AK11" s="216"/>
      <c r="AL11" s="216"/>
      <c r="AM11" s="216"/>
      <c r="AN11" s="216"/>
      <c r="AO11" s="216"/>
      <c r="AP11" s="216"/>
      <c r="AQ11" s="216"/>
    </row>
    <row r="12" spans="1:43" outlineLevel="1" x14ac:dyDescent="0.25">
      <c r="A12" s="217"/>
      <c r="B12" s="223"/>
      <c r="C12" s="267" t="s">
        <v>95</v>
      </c>
      <c r="D12" s="226"/>
      <c r="E12" s="230"/>
      <c r="F12" s="235"/>
      <c r="G12" s="236"/>
      <c r="H12" s="234"/>
      <c r="I12" s="234"/>
      <c r="J12" s="234"/>
      <c r="K12" s="234"/>
      <c r="L12" s="216"/>
      <c r="M12" s="216"/>
      <c r="N12" s="216" t="s">
        <v>93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9" t="str">
        <f>C12</f>
        <v>Typ filtračních elementů – požadované:	filtrační patrony	-</v>
      </c>
      <c r="AK12" s="216"/>
      <c r="AL12" s="216"/>
      <c r="AM12" s="216"/>
      <c r="AN12" s="216"/>
      <c r="AO12" s="216"/>
      <c r="AP12" s="216"/>
      <c r="AQ12" s="216"/>
    </row>
    <row r="13" spans="1:43" outlineLevel="1" x14ac:dyDescent="0.25">
      <c r="A13" s="217"/>
      <c r="B13" s="223"/>
      <c r="C13" s="267" t="s">
        <v>96</v>
      </c>
      <c r="D13" s="226"/>
      <c r="E13" s="230"/>
      <c r="F13" s="235"/>
      <c r="G13" s="236"/>
      <c r="H13" s="234"/>
      <c r="I13" s="234"/>
      <c r="J13" s="234"/>
      <c r="K13" s="234"/>
      <c r="L13" s="216"/>
      <c r="M13" s="216"/>
      <c r="N13" s="216" t="s">
        <v>93</v>
      </c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9" t="str">
        <f>C13</f>
        <v>Plocha filtračního elementu – doporučená	18	m2</v>
      </c>
      <c r="AK13" s="216"/>
      <c r="AL13" s="216"/>
      <c r="AM13" s="216"/>
      <c r="AN13" s="216"/>
      <c r="AO13" s="216"/>
      <c r="AP13" s="216"/>
      <c r="AQ13" s="216"/>
    </row>
    <row r="14" spans="1:43" outlineLevel="1" x14ac:dyDescent="0.25">
      <c r="A14" s="217"/>
      <c r="B14" s="223"/>
      <c r="C14" s="267" t="s">
        <v>97</v>
      </c>
      <c r="D14" s="226"/>
      <c r="E14" s="230"/>
      <c r="F14" s="235"/>
      <c r="G14" s="236"/>
      <c r="H14" s="234"/>
      <c r="I14" s="234"/>
      <c r="J14" s="234"/>
      <c r="K14" s="234"/>
      <c r="L14" s="216"/>
      <c r="M14" s="216"/>
      <c r="N14" s="216" t="s">
        <v>93</v>
      </c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9" t="str">
        <f>C14</f>
        <v>Počet filtračních elementů – doporučená	18	ks</v>
      </c>
      <c r="AK14" s="216"/>
      <c r="AL14" s="216"/>
      <c r="AM14" s="216"/>
      <c r="AN14" s="216"/>
      <c r="AO14" s="216"/>
      <c r="AP14" s="216"/>
      <c r="AQ14" s="216"/>
    </row>
    <row r="15" spans="1:43" outlineLevel="1" x14ac:dyDescent="0.25">
      <c r="A15" s="217"/>
      <c r="B15" s="223"/>
      <c r="C15" s="267" t="s">
        <v>98</v>
      </c>
      <c r="D15" s="226"/>
      <c r="E15" s="230"/>
      <c r="F15" s="235"/>
      <c r="G15" s="236"/>
      <c r="H15" s="234"/>
      <c r="I15" s="234"/>
      <c r="J15" s="234"/>
      <c r="K15" s="234"/>
      <c r="L15" s="216"/>
      <c r="M15" s="216"/>
      <c r="N15" s="216" t="s">
        <v>93</v>
      </c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9" t="str">
        <f>C15</f>
        <v>Teplotní odolnost - minimální	150	°C</v>
      </c>
      <c r="AK15" s="216"/>
      <c r="AL15" s="216"/>
      <c r="AM15" s="216"/>
      <c r="AN15" s="216"/>
      <c r="AO15" s="216"/>
      <c r="AP15" s="216"/>
      <c r="AQ15" s="216"/>
    </row>
    <row r="16" spans="1:43" outlineLevel="1" x14ac:dyDescent="0.25">
      <c r="A16" s="217"/>
      <c r="B16" s="223"/>
      <c r="C16" s="267" t="s">
        <v>99</v>
      </c>
      <c r="D16" s="226"/>
      <c r="E16" s="230"/>
      <c r="F16" s="235"/>
      <c r="G16" s="236"/>
      <c r="H16" s="234"/>
      <c r="I16" s="234"/>
      <c r="J16" s="234"/>
      <c r="K16" s="234"/>
      <c r="L16" s="216"/>
      <c r="M16" s="216"/>
      <c r="N16" s="216" t="s">
        <v>93</v>
      </c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9" t="str">
        <f>C16</f>
        <v>Typ regenerace - požadovaná	JET systém tlakovým vzduchem	-</v>
      </c>
      <c r="AK16" s="216"/>
      <c r="AL16" s="216"/>
      <c r="AM16" s="216"/>
      <c r="AN16" s="216"/>
      <c r="AO16" s="216"/>
      <c r="AP16" s="216"/>
      <c r="AQ16" s="216"/>
    </row>
    <row r="17" spans="1:43" outlineLevel="1" x14ac:dyDescent="0.25">
      <c r="A17" s="217"/>
      <c r="B17" s="223"/>
      <c r="C17" s="267" t="s">
        <v>100</v>
      </c>
      <c r="D17" s="226"/>
      <c r="E17" s="230"/>
      <c r="F17" s="235"/>
      <c r="G17" s="236"/>
      <c r="H17" s="234"/>
      <c r="I17" s="234"/>
      <c r="J17" s="234"/>
      <c r="K17" s="234"/>
      <c r="L17" s="216"/>
      <c r="M17" s="216"/>
      <c r="N17" s="216" t="s">
        <v>93</v>
      </c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216"/>
      <c r="Z17" s="216"/>
      <c r="AA17" s="216"/>
      <c r="AB17" s="216"/>
      <c r="AC17" s="216"/>
      <c r="AD17" s="216"/>
      <c r="AE17" s="216"/>
      <c r="AF17" s="216"/>
      <c r="AG17" s="216"/>
      <c r="AH17" s="216"/>
      <c r="AI17" s="216"/>
      <c r="AJ17" s="219" t="str">
        <f>C17</f>
        <v>Spotřeba tlakového vzduchu - maximální	15	Nm3/h (6 bar)</v>
      </c>
      <c r="AK17" s="216"/>
      <c r="AL17" s="216"/>
      <c r="AM17" s="216"/>
      <c r="AN17" s="216"/>
      <c r="AO17" s="216"/>
      <c r="AP17" s="216"/>
      <c r="AQ17" s="216"/>
    </row>
    <row r="18" spans="1:43" outlineLevel="1" x14ac:dyDescent="0.25">
      <c r="A18" s="217"/>
      <c r="B18" s="223"/>
      <c r="C18" s="267" t="s">
        <v>101</v>
      </c>
      <c r="D18" s="226"/>
      <c r="E18" s="230"/>
      <c r="F18" s="235"/>
      <c r="G18" s="236"/>
      <c r="H18" s="234"/>
      <c r="I18" s="234"/>
      <c r="J18" s="234"/>
      <c r="K18" s="234"/>
      <c r="L18" s="216"/>
      <c r="M18" s="216"/>
      <c r="N18" s="216" t="s">
        <v>93</v>
      </c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9" t="str">
        <f>C18</f>
        <v>Tlaková ztráta filtru - maximální	1 200 – 2 000	Pa</v>
      </c>
      <c r="AK18" s="216"/>
      <c r="AL18" s="216"/>
      <c r="AM18" s="216"/>
      <c r="AN18" s="216"/>
      <c r="AO18" s="216"/>
      <c r="AP18" s="216"/>
      <c r="AQ18" s="216"/>
    </row>
    <row r="19" spans="1:43" outlineLevel="1" x14ac:dyDescent="0.25">
      <c r="A19" s="217"/>
      <c r="B19" s="223"/>
      <c r="C19" s="267" t="s">
        <v>102</v>
      </c>
      <c r="D19" s="226"/>
      <c r="E19" s="230"/>
      <c r="F19" s="235"/>
      <c r="G19" s="236"/>
      <c r="H19" s="234"/>
      <c r="I19" s="234"/>
      <c r="J19" s="234"/>
      <c r="K19" s="234"/>
      <c r="L19" s="216"/>
      <c r="M19" s="216"/>
      <c r="N19" s="216" t="s">
        <v>93</v>
      </c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9" t="str">
        <f>C19</f>
        <v>Zásobník na odpad - preferovaný	integrovaný zásobník 53l	-</v>
      </c>
      <c r="AK19" s="216"/>
      <c r="AL19" s="216"/>
      <c r="AM19" s="216"/>
      <c r="AN19" s="216"/>
      <c r="AO19" s="216"/>
      <c r="AP19" s="216"/>
      <c r="AQ19" s="216"/>
    </row>
    <row r="20" spans="1:43" outlineLevel="1" x14ac:dyDescent="0.25">
      <c r="A20" s="217"/>
      <c r="B20" s="223"/>
      <c r="C20" s="267" t="s">
        <v>103</v>
      </c>
      <c r="D20" s="226"/>
      <c r="E20" s="230"/>
      <c r="F20" s="235"/>
      <c r="G20" s="236"/>
      <c r="H20" s="234"/>
      <c r="I20" s="234"/>
      <c r="J20" s="234"/>
      <c r="K20" s="234"/>
      <c r="L20" s="216"/>
      <c r="M20" s="216"/>
      <c r="N20" s="216" t="s">
        <v>93</v>
      </c>
      <c r="O20" s="216"/>
      <c r="P20" s="216"/>
      <c r="Q20" s="216"/>
      <c r="R20" s="216"/>
      <c r="S20" s="216"/>
      <c r="T20" s="216"/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  <c r="AF20" s="216"/>
      <c r="AG20" s="216"/>
      <c r="AH20" s="216"/>
      <c r="AI20" s="216"/>
      <c r="AJ20" s="219" t="str">
        <f>C20</f>
        <v>Délka / šířka / výška filtrační sestavy - maximální	2333 / 1606 / 5003	mm</v>
      </c>
      <c r="AK20" s="216"/>
      <c r="AL20" s="216"/>
      <c r="AM20" s="216"/>
      <c r="AN20" s="216"/>
      <c r="AO20" s="216"/>
      <c r="AP20" s="216"/>
      <c r="AQ20" s="216"/>
    </row>
    <row r="21" spans="1:43" outlineLevel="1" x14ac:dyDescent="0.25">
      <c r="A21" s="217"/>
      <c r="B21" s="223"/>
      <c r="C21" s="267" t="s">
        <v>104</v>
      </c>
      <c r="D21" s="226"/>
      <c r="E21" s="230"/>
      <c r="F21" s="235"/>
      <c r="G21" s="236"/>
      <c r="H21" s="234"/>
      <c r="I21" s="234"/>
      <c r="J21" s="234"/>
      <c r="K21" s="234"/>
      <c r="L21" s="216"/>
      <c r="M21" s="216"/>
      <c r="N21" s="216" t="s">
        <v>93</v>
      </c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9" t="str">
        <f>C21</f>
        <v>Hmotnost filtru (celková)	1560	kg</v>
      </c>
      <c r="AK21" s="216"/>
      <c r="AL21" s="216"/>
      <c r="AM21" s="216"/>
      <c r="AN21" s="216"/>
      <c r="AO21" s="216"/>
      <c r="AP21" s="216"/>
      <c r="AQ21" s="216"/>
    </row>
    <row r="22" spans="1:43" outlineLevel="1" x14ac:dyDescent="0.25">
      <c r="A22" s="217"/>
      <c r="B22" s="223"/>
      <c r="C22" s="267" t="s">
        <v>105</v>
      </c>
      <c r="D22" s="226"/>
      <c r="E22" s="230"/>
      <c r="F22" s="235"/>
      <c r="G22" s="236"/>
      <c r="H22" s="234"/>
      <c r="I22" s="234"/>
      <c r="J22" s="234"/>
      <c r="K22" s="234"/>
      <c r="L22" s="216"/>
      <c r="M22" s="216"/>
      <c r="N22" s="216" t="s">
        <v>93</v>
      </c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9" t="str">
        <f>C22</f>
        <v>Emise TZL na výstupu – maximální	0,25	mg/m3</v>
      </c>
      <c r="AK22" s="216"/>
      <c r="AL22" s="216"/>
      <c r="AM22" s="216"/>
      <c r="AN22" s="216"/>
      <c r="AO22" s="216"/>
      <c r="AP22" s="216"/>
      <c r="AQ22" s="216"/>
    </row>
    <row r="23" spans="1:43" outlineLevel="1" x14ac:dyDescent="0.25">
      <c r="A23" s="217">
        <v>2</v>
      </c>
      <c r="B23" s="223"/>
      <c r="C23" s="266" t="s">
        <v>106</v>
      </c>
      <c r="D23" s="225" t="s">
        <v>90</v>
      </c>
      <c r="E23" s="229">
        <v>1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16"/>
      <c r="M23" s="216"/>
      <c r="N23" s="216" t="s">
        <v>91</v>
      </c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</row>
    <row r="24" spans="1:43" outlineLevel="1" x14ac:dyDescent="0.25">
      <c r="A24" s="217"/>
      <c r="B24" s="223"/>
      <c r="C24" s="267" t="s">
        <v>107</v>
      </c>
      <c r="D24" s="226"/>
      <c r="E24" s="230"/>
      <c r="F24" s="235"/>
      <c r="G24" s="236"/>
      <c r="H24" s="234"/>
      <c r="I24" s="234"/>
      <c r="J24" s="234"/>
      <c r="K24" s="234"/>
      <c r="L24" s="216"/>
      <c r="M24" s="216"/>
      <c r="N24" s="216" t="s">
        <v>93</v>
      </c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9" t="str">
        <f>C24</f>
        <v>Množství Q -  minimálně	15 000	m3/h</v>
      </c>
      <c r="AK24" s="216"/>
      <c r="AL24" s="216"/>
      <c r="AM24" s="216"/>
      <c r="AN24" s="216"/>
      <c r="AO24" s="216"/>
      <c r="AP24" s="216"/>
      <c r="AQ24" s="216"/>
    </row>
    <row r="25" spans="1:43" outlineLevel="1" x14ac:dyDescent="0.25">
      <c r="A25" s="217"/>
      <c r="B25" s="223"/>
      <c r="C25" s="267" t="s">
        <v>108</v>
      </c>
      <c r="D25" s="226"/>
      <c r="E25" s="230"/>
      <c r="F25" s="235"/>
      <c r="G25" s="236"/>
      <c r="H25" s="234"/>
      <c r="I25" s="234"/>
      <c r="J25" s="234"/>
      <c r="K25" s="234"/>
      <c r="L25" s="216"/>
      <c r="M25" s="216"/>
      <c r="N25" s="216" t="s">
        <v>93</v>
      </c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9" t="str">
        <f>C25</f>
        <v>Provozní teplota – maximálně	35	°C</v>
      </c>
      <c r="AK25" s="216"/>
      <c r="AL25" s="216"/>
      <c r="AM25" s="216"/>
      <c r="AN25" s="216"/>
      <c r="AO25" s="216"/>
      <c r="AP25" s="216"/>
      <c r="AQ25" s="216"/>
    </row>
    <row r="26" spans="1:43" outlineLevel="1" x14ac:dyDescent="0.25">
      <c r="A26" s="217"/>
      <c r="B26" s="223"/>
      <c r="C26" s="267" t="s">
        <v>109</v>
      </c>
      <c r="D26" s="226"/>
      <c r="E26" s="230"/>
      <c r="F26" s="235"/>
      <c r="G26" s="236"/>
      <c r="H26" s="234"/>
      <c r="I26" s="234"/>
      <c r="J26" s="234"/>
      <c r="K26" s="234"/>
      <c r="L26" s="216"/>
      <c r="M26" s="216"/>
      <c r="N26" s="216" t="s">
        <v>93</v>
      </c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9" t="str">
        <f>C26</f>
        <v>Tlak ventilátoru – minimálně	3 282	Pa</v>
      </c>
      <c r="AK26" s="216"/>
      <c r="AL26" s="216"/>
      <c r="AM26" s="216"/>
      <c r="AN26" s="216"/>
      <c r="AO26" s="216"/>
      <c r="AP26" s="216"/>
      <c r="AQ26" s="216"/>
    </row>
    <row r="27" spans="1:43" outlineLevel="1" x14ac:dyDescent="0.25">
      <c r="A27" s="217"/>
      <c r="B27" s="223"/>
      <c r="C27" s="267" t="s">
        <v>110</v>
      </c>
      <c r="D27" s="226"/>
      <c r="E27" s="230"/>
      <c r="F27" s="235"/>
      <c r="G27" s="236"/>
      <c r="H27" s="234"/>
      <c r="I27" s="234"/>
      <c r="J27" s="234"/>
      <c r="K27" s="234"/>
      <c r="L27" s="216"/>
      <c r="M27" s="216"/>
      <c r="N27" s="216" t="s">
        <v>93</v>
      </c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9" t="str">
        <f>C27</f>
        <v>Příkon motoru – maximálně	22	kW</v>
      </c>
      <c r="AK27" s="216"/>
      <c r="AL27" s="216"/>
      <c r="AM27" s="216"/>
      <c r="AN27" s="216"/>
      <c r="AO27" s="216"/>
      <c r="AP27" s="216"/>
      <c r="AQ27" s="216"/>
    </row>
    <row r="28" spans="1:43" outlineLevel="1" x14ac:dyDescent="0.25">
      <c r="A28" s="217"/>
      <c r="B28" s="223"/>
      <c r="C28" s="267" t="s">
        <v>111</v>
      </c>
      <c r="D28" s="226"/>
      <c r="E28" s="230"/>
      <c r="F28" s="235"/>
      <c r="G28" s="236"/>
      <c r="H28" s="234"/>
      <c r="I28" s="234"/>
      <c r="J28" s="234"/>
      <c r="K28" s="234"/>
      <c r="L28" s="216"/>
      <c r="M28" s="216"/>
      <c r="N28" s="216" t="s">
        <v>93</v>
      </c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9" t="str">
        <f>C28</f>
        <v>Napětí – požadované	400V 50Hz	V</v>
      </c>
      <c r="AK28" s="216"/>
      <c r="AL28" s="216"/>
      <c r="AM28" s="216"/>
      <c r="AN28" s="216"/>
      <c r="AO28" s="216"/>
      <c r="AP28" s="216"/>
      <c r="AQ28" s="216"/>
    </row>
    <row r="29" spans="1:43" outlineLevel="1" x14ac:dyDescent="0.25">
      <c r="A29" s="217"/>
      <c r="B29" s="223"/>
      <c r="C29" s="267" t="s">
        <v>112</v>
      </c>
      <c r="D29" s="226"/>
      <c r="E29" s="230"/>
      <c r="F29" s="235"/>
      <c r="G29" s="236"/>
      <c r="H29" s="234"/>
      <c r="I29" s="234"/>
      <c r="J29" s="234"/>
      <c r="K29" s="234"/>
      <c r="L29" s="216"/>
      <c r="M29" s="216"/>
      <c r="N29" s="216" t="s">
        <v>93</v>
      </c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9" t="str">
        <f>C29</f>
        <v>Hmotnost – maximální	280	kg</v>
      </c>
      <c r="AK29" s="216"/>
      <c r="AL29" s="216"/>
      <c r="AM29" s="216"/>
      <c r="AN29" s="216"/>
      <c r="AO29" s="216"/>
      <c r="AP29" s="216"/>
      <c r="AQ29" s="216"/>
    </row>
    <row r="30" spans="1:43" outlineLevel="1" x14ac:dyDescent="0.25">
      <c r="A30" s="217"/>
      <c r="B30" s="223"/>
      <c r="C30" s="267" t="s">
        <v>113</v>
      </c>
      <c r="D30" s="226"/>
      <c r="E30" s="230"/>
      <c r="F30" s="235"/>
      <c r="G30" s="236"/>
      <c r="H30" s="234"/>
      <c r="I30" s="234"/>
      <c r="J30" s="234"/>
      <c r="K30" s="234"/>
      <c r="L30" s="216"/>
      <c r="M30" s="216"/>
      <c r="N30" s="216" t="s">
        <v>93</v>
      </c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9" t="str">
        <f>C30</f>
        <v>Hluk při umístění v akustickém krytu	72 dB(A)	1 metr od zdroje</v>
      </c>
      <c r="AK30" s="216"/>
      <c r="AL30" s="216"/>
      <c r="AM30" s="216"/>
      <c r="AN30" s="216"/>
      <c r="AO30" s="216"/>
      <c r="AP30" s="216"/>
      <c r="AQ30" s="216"/>
    </row>
    <row r="31" spans="1:43" outlineLevel="1" x14ac:dyDescent="0.25">
      <c r="A31" s="217">
        <v>3</v>
      </c>
      <c r="B31" s="223"/>
      <c r="C31" s="266" t="s">
        <v>114</v>
      </c>
      <c r="D31" s="225" t="s">
        <v>90</v>
      </c>
      <c r="E31" s="229">
        <v>1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16"/>
      <c r="M31" s="216"/>
      <c r="N31" s="216" t="s">
        <v>91</v>
      </c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</row>
    <row r="32" spans="1:43" outlineLevel="1" x14ac:dyDescent="0.25">
      <c r="A32" s="217">
        <v>4</v>
      </c>
      <c r="B32" s="223"/>
      <c r="C32" s="266" t="s">
        <v>115</v>
      </c>
      <c r="D32" s="225" t="s">
        <v>90</v>
      </c>
      <c r="E32" s="229">
        <v>1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16"/>
      <c r="M32" s="216"/>
      <c r="N32" s="216" t="s">
        <v>91</v>
      </c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/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</row>
    <row r="33" spans="1:43" outlineLevel="1" x14ac:dyDescent="0.25">
      <c r="A33" s="217"/>
      <c r="B33" s="223"/>
      <c r="C33" s="267" t="s">
        <v>116</v>
      </c>
      <c r="D33" s="226"/>
      <c r="E33" s="230"/>
      <c r="F33" s="235"/>
      <c r="G33" s="236"/>
      <c r="H33" s="234"/>
      <c r="I33" s="234"/>
      <c r="J33" s="234"/>
      <c r="K33" s="234"/>
      <c r="L33" s="216"/>
      <c r="M33" s="216"/>
      <c r="N33" s="216" t="s">
        <v>93</v>
      </c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9" t="str">
        <f>C33</f>
        <v>Odlučovací výkon Q - minimální	15000	m3/h</v>
      </c>
      <c r="AK33" s="216"/>
      <c r="AL33" s="216"/>
      <c r="AM33" s="216"/>
      <c r="AN33" s="216"/>
      <c r="AO33" s="216"/>
      <c r="AP33" s="216"/>
      <c r="AQ33" s="216"/>
    </row>
    <row r="34" spans="1:43" outlineLevel="1" x14ac:dyDescent="0.25">
      <c r="A34" s="217"/>
      <c r="B34" s="223"/>
      <c r="C34" s="267" t="s">
        <v>117</v>
      </c>
      <c r="D34" s="226"/>
      <c r="E34" s="230"/>
      <c r="F34" s="235"/>
      <c r="G34" s="236"/>
      <c r="H34" s="234"/>
      <c r="I34" s="234"/>
      <c r="J34" s="234"/>
      <c r="K34" s="234"/>
      <c r="L34" s="216"/>
      <c r="M34" s="216"/>
      <c r="N34" s="216" t="s">
        <v>93</v>
      </c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6"/>
      <c r="AE34" s="216"/>
      <c r="AF34" s="216"/>
      <c r="AG34" s="216"/>
      <c r="AH34" s="216"/>
      <c r="AI34" s="216"/>
      <c r="AJ34" s="219" t="str">
        <f>C34</f>
        <v>Připojovací průměr potrubí - požadovaný	D 500	mm</v>
      </c>
      <c r="AK34" s="216"/>
      <c r="AL34" s="216"/>
      <c r="AM34" s="216"/>
      <c r="AN34" s="216"/>
      <c r="AO34" s="216"/>
      <c r="AP34" s="216"/>
      <c r="AQ34" s="216"/>
    </row>
    <row r="35" spans="1:43" outlineLevel="1" x14ac:dyDescent="0.25">
      <c r="A35" s="217"/>
      <c r="B35" s="223"/>
      <c r="C35" s="267" t="s">
        <v>118</v>
      </c>
      <c r="D35" s="226"/>
      <c r="E35" s="230"/>
      <c r="F35" s="235"/>
      <c r="G35" s="236"/>
      <c r="H35" s="234"/>
      <c r="I35" s="234"/>
      <c r="J35" s="234"/>
      <c r="K35" s="234"/>
      <c r="L35" s="216"/>
      <c r="M35" s="216"/>
      <c r="N35" s="216" t="s">
        <v>93</v>
      </c>
      <c r="O35" s="216"/>
      <c r="P35" s="216"/>
      <c r="Q35" s="216"/>
      <c r="R35" s="216"/>
      <c r="S35" s="216"/>
      <c r="T35" s="216"/>
      <c r="U35" s="216"/>
      <c r="V35" s="216"/>
      <c r="W35" s="216"/>
      <c r="X35" s="216"/>
      <c r="Y35" s="216"/>
      <c r="Z35" s="216"/>
      <c r="AA35" s="216"/>
      <c r="AB35" s="216"/>
      <c r="AC35" s="216"/>
      <c r="AD35" s="216"/>
      <c r="AE35" s="216"/>
      <c r="AF35" s="216"/>
      <c r="AG35" s="216"/>
      <c r="AH35" s="216"/>
      <c r="AI35" s="216"/>
      <c r="AJ35" s="219" t="str">
        <f>C35</f>
        <v>Tlakové ztráta - maximální	250 – 300	Pa</v>
      </c>
      <c r="AK35" s="216"/>
      <c r="AL35" s="216"/>
      <c r="AM35" s="216"/>
      <c r="AN35" s="216"/>
      <c r="AO35" s="216"/>
      <c r="AP35" s="216"/>
      <c r="AQ35" s="216"/>
    </row>
    <row r="36" spans="1:43" outlineLevel="1" x14ac:dyDescent="0.25">
      <c r="A36" s="217"/>
      <c r="B36" s="223"/>
      <c r="C36" s="267" t="s">
        <v>119</v>
      </c>
      <c r="D36" s="226"/>
      <c r="E36" s="230"/>
      <c r="F36" s="235"/>
      <c r="G36" s="236"/>
      <c r="H36" s="234"/>
      <c r="I36" s="234"/>
      <c r="J36" s="234"/>
      <c r="K36" s="234"/>
      <c r="L36" s="216"/>
      <c r="M36" s="216"/>
      <c r="N36" s="216" t="s">
        <v>93</v>
      </c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16"/>
      <c r="Z36" s="216"/>
      <c r="AA36" s="216"/>
      <c r="AB36" s="216"/>
      <c r="AC36" s="216"/>
      <c r="AD36" s="216"/>
      <c r="AE36" s="216"/>
      <c r="AF36" s="216"/>
      <c r="AG36" s="216"/>
      <c r="AH36" s="216"/>
      <c r="AI36" s="216"/>
      <c r="AJ36" s="219" t="str">
        <f>C36</f>
        <v>Záchyt odprašků	Sběrná nádoba	--</v>
      </c>
      <c r="AK36" s="216"/>
      <c r="AL36" s="216"/>
      <c r="AM36" s="216"/>
      <c r="AN36" s="216"/>
      <c r="AO36" s="216"/>
      <c r="AP36" s="216"/>
      <c r="AQ36" s="216"/>
    </row>
    <row r="37" spans="1:43" outlineLevel="1" x14ac:dyDescent="0.25">
      <c r="A37" s="217"/>
      <c r="B37" s="223"/>
      <c r="C37" s="267" t="s">
        <v>120</v>
      </c>
      <c r="D37" s="226"/>
      <c r="E37" s="230"/>
      <c r="F37" s="235"/>
      <c r="G37" s="236"/>
      <c r="H37" s="234"/>
      <c r="I37" s="234"/>
      <c r="J37" s="234"/>
      <c r="K37" s="234"/>
      <c r="L37" s="216"/>
      <c r="M37" s="216"/>
      <c r="N37" s="216" t="s">
        <v>93</v>
      </c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6"/>
      <c r="AD37" s="216"/>
      <c r="AE37" s="216"/>
      <c r="AF37" s="216"/>
      <c r="AG37" s="216"/>
      <c r="AH37" s="216"/>
      <c r="AI37" s="216"/>
      <c r="AJ37" s="219" t="str">
        <f>C37</f>
        <v>Hmotnost – maximální	144	kg</v>
      </c>
      <c r="AK37" s="216"/>
      <c r="AL37" s="216"/>
      <c r="AM37" s="216"/>
      <c r="AN37" s="216"/>
      <c r="AO37" s="216"/>
      <c r="AP37" s="216"/>
      <c r="AQ37" s="216"/>
    </row>
    <row r="38" spans="1:43" outlineLevel="1" x14ac:dyDescent="0.25">
      <c r="A38" s="217"/>
      <c r="B38" s="223"/>
      <c r="C38" s="267" t="s">
        <v>121</v>
      </c>
      <c r="D38" s="226"/>
      <c r="E38" s="230"/>
      <c r="F38" s="235"/>
      <c r="G38" s="236"/>
      <c r="H38" s="234"/>
      <c r="I38" s="234"/>
      <c r="J38" s="234"/>
      <c r="K38" s="234"/>
      <c r="L38" s="216"/>
      <c r="M38" s="216"/>
      <c r="N38" s="216" t="s">
        <v>93</v>
      </c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9" t="str">
        <f>C38</f>
        <v>Tloušťka stěny odlučovače – minimální	2	mm</v>
      </c>
      <c r="AK38" s="216"/>
      <c r="AL38" s="216"/>
      <c r="AM38" s="216"/>
      <c r="AN38" s="216"/>
      <c r="AO38" s="216"/>
      <c r="AP38" s="216"/>
      <c r="AQ38" s="216"/>
    </row>
    <row r="39" spans="1:43" outlineLevel="1" x14ac:dyDescent="0.25">
      <c r="A39" s="217">
        <v>5</v>
      </c>
      <c r="B39" s="223"/>
      <c r="C39" s="266" t="s">
        <v>122</v>
      </c>
      <c r="D39" s="225" t="s">
        <v>90</v>
      </c>
      <c r="E39" s="229">
        <v>1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16"/>
      <c r="M39" s="216"/>
      <c r="N39" s="216" t="s">
        <v>91</v>
      </c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</row>
    <row r="40" spans="1:43" ht="20.399999999999999" outlineLevel="1" x14ac:dyDescent="0.25">
      <c r="A40" s="217">
        <v>6</v>
      </c>
      <c r="B40" s="223"/>
      <c r="C40" s="266" t="s">
        <v>123</v>
      </c>
      <c r="D40" s="225" t="s">
        <v>124</v>
      </c>
      <c r="E40" s="229">
        <v>1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16"/>
      <c r="M40" s="216"/>
      <c r="N40" s="216" t="s">
        <v>91</v>
      </c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/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</row>
    <row r="41" spans="1:43" outlineLevel="1" x14ac:dyDescent="0.25">
      <c r="A41" s="217"/>
      <c r="B41" s="223"/>
      <c r="C41" s="267" t="s">
        <v>125</v>
      </c>
      <c r="D41" s="226"/>
      <c r="E41" s="230"/>
      <c r="F41" s="235"/>
      <c r="G41" s="236"/>
      <c r="H41" s="234"/>
      <c r="I41" s="234"/>
      <c r="J41" s="234"/>
      <c r="K41" s="234"/>
      <c r="L41" s="216"/>
      <c r="M41" s="216"/>
      <c r="N41" s="216" t="s">
        <v>93</v>
      </c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9" t="str">
        <f>C41</f>
        <v>Množství tlakového vzduchu Q – minimální	20	m3/h</v>
      </c>
      <c r="AK41" s="216"/>
      <c r="AL41" s="216"/>
      <c r="AM41" s="216"/>
      <c r="AN41" s="216"/>
      <c r="AO41" s="216"/>
      <c r="AP41" s="216"/>
      <c r="AQ41" s="216"/>
    </row>
    <row r="42" spans="1:43" outlineLevel="1" x14ac:dyDescent="0.25">
      <c r="A42" s="217"/>
      <c r="B42" s="223"/>
      <c r="C42" s="267" t="s">
        <v>126</v>
      </c>
      <c r="D42" s="226"/>
      <c r="E42" s="230"/>
      <c r="F42" s="235"/>
      <c r="G42" s="236"/>
      <c r="H42" s="234"/>
      <c r="I42" s="234"/>
      <c r="J42" s="234"/>
      <c r="K42" s="234"/>
      <c r="L42" s="216"/>
      <c r="M42" s="216"/>
      <c r="N42" s="216" t="s">
        <v>93</v>
      </c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  <c r="AI42" s="216"/>
      <c r="AJ42" s="219" t="str">
        <f>C42</f>
        <v>Provozní teplota – předpokládaná	20	°C</v>
      </c>
      <c r="AK42" s="216"/>
      <c r="AL42" s="216"/>
      <c r="AM42" s="216"/>
      <c r="AN42" s="216"/>
      <c r="AO42" s="216"/>
      <c r="AP42" s="216"/>
      <c r="AQ42" s="216"/>
    </row>
    <row r="43" spans="1:43" outlineLevel="1" x14ac:dyDescent="0.25">
      <c r="A43" s="217"/>
      <c r="B43" s="223"/>
      <c r="C43" s="267" t="s">
        <v>127</v>
      </c>
      <c r="D43" s="226"/>
      <c r="E43" s="230"/>
      <c r="F43" s="235"/>
      <c r="G43" s="236"/>
      <c r="H43" s="234"/>
      <c r="I43" s="234"/>
      <c r="J43" s="234"/>
      <c r="K43" s="234"/>
      <c r="L43" s="216"/>
      <c r="M43" s="216"/>
      <c r="N43" s="216" t="s">
        <v>93</v>
      </c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9" t="str">
        <f>C43</f>
        <v>Tlak kompresoru – požadované	7	Bar</v>
      </c>
      <c r="AK43" s="216"/>
      <c r="AL43" s="216"/>
      <c r="AM43" s="216"/>
      <c r="AN43" s="216"/>
      <c r="AO43" s="216"/>
      <c r="AP43" s="216"/>
      <c r="AQ43" s="216"/>
    </row>
    <row r="44" spans="1:43" outlineLevel="1" x14ac:dyDescent="0.25">
      <c r="A44" s="217"/>
      <c r="B44" s="223"/>
      <c r="C44" s="267" t="s">
        <v>128</v>
      </c>
      <c r="D44" s="226"/>
      <c r="E44" s="230"/>
      <c r="F44" s="235"/>
      <c r="G44" s="236"/>
      <c r="H44" s="234"/>
      <c r="I44" s="234"/>
      <c r="J44" s="234"/>
      <c r="K44" s="234"/>
      <c r="L44" s="216"/>
      <c r="M44" s="216"/>
      <c r="N44" s="216" t="s">
        <v>93</v>
      </c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6"/>
      <c r="AE44" s="216"/>
      <c r="AF44" s="216"/>
      <c r="AG44" s="216"/>
      <c r="AH44" s="216"/>
      <c r="AI44" s="216"/>
      <c r="AJ44" s="219" t="str">
        <f>C44</f>
        <v>Příkon kompresoru – maximální	3	kW</v>
      </c>
      <c r="AK44" s="216"/>
      <c r="AL44" s="216"/>
      <c r="AM44" s="216"/>
      <c r="AN44" s="216"/>
      <c r="AO44" s="216"/>
      <c r="AP44" s="216"/>
      <c r="AQ44" s="216"/>
    </row>
    <row r="45" spans="1:43" outlineLevel="1" x14ac:dyDescent="0.25">
      <c r="A45" s="217"/>
      <c r="B45" s="223"/>
      <c r="C45" s="267" t="s">
        <v>129</v>
      </c>
      <c r="D45" s="226"/>
      <c r="E45" s="230"/>
      <c r="F45" s="235"/>
      <c r="G45" s="236"/>
      <c r="H45" s="234"/>
      <c r="I45" s="234"/>
      <c r="J45" s="234"/>
      <c r="K45" s="234"/>
      <c r="L45" s="216"/>
      <c r="M45" s="216"/>
      <c r="N45" s="216" t="s">
        <v>93</v>
      </c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9" t="str">
        <f>C45</f>
        <v>Napětí	230 / 400 V 50Hz	V</v>
      </c>
      <c r="AK45" s="216"/>
      <c r="AL45" s="216"/>
      <c r="AM45" s="216"/>
      <c r="AN45" s="216"/>
      <c r="AO45" s="216"/>
      <c r="AP45" s="216"/>
      <c r="AQ45" s="216"/>
    </row>
    <row r="46" spans="1:43" outlineLevel="1" x14ac:dyDescent="0.25">
      <c r="A46" s="217"/>
      <c r="B46" s="223"/>
      <c r="C46" s="267" t="s">
        <v>130</v>
      </c>
      <c r="D46" s="226"/>
      <c r="E46" s="230"/>
      <c r="F46" s="235"/>
      <c r="G46" s="236"/>
      <c r="H46" s="234"/>
      <c r="I46" s="234"/>
      <c r="J46" s="234"/>
      <c r="K46" s="234"/>
      <c r="L46" s="216"/>
      <c r="M46" s="216"/>
      <c r="N46" s="216" t="s">
        <v>93</v>
      </c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9" t="str">
        <f>C46</f>
        <v>Sušení na TRB	-40	°C</v>
      </c>
      <c r="AK46" s="216"/>
      <c r="AL46" s="216"/>
      <c r="AM46" s="216"/>
      <c r="AN46" s="216"/>
      <c r="AO46" s="216"/>
      <c r="AP46" s="216"/>
      <c r="AQ46" s="216"/>
    </row>
    <row r="47" spans="1:43" outlineLevel="1" x14ac:dyDescent="0.25">
      <c r="A47" s="217"/>
      <c r="B47" s="223"/>
      <c r="C47" s="267" t="s">
        <v>131</v>
      </c>
      <c r="D47" s="226"/>
      <c r="E47" s="230"/>
      <c r="F47" s="235"/>
      <c r="G47" s="236"/>
      <c r="H47" s="234"/>
      <c r="I47" s="234"/>
      <c r="J47" s="234"/>
      <c r="K47" s="234"/>
      <c r="L47" s="216"/>
      <c r="M47" s="216"/>
      <c r="N47" s="216" t="s">
        <v>93</v>
      </c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9" t="str">
        <f>C47</f>
        <v>Typ sušičky	Adsorpční	 --</v>
      </c>
      <c r="AK47" s="216"/>
      <c r="AL47" s="216"/>
      <c r="AM47" s="216"/>
      <c r="AN47" s="216"/>
      <c r="AO47" s="216"/>
      <c r="AP47" s="216"/>
      <c r="AQ47" s="216"/>
    </row>
    <row r="48" spans="1:43" outlineLevel="1" x14ac:dyDescent="0.25">
      <c r="A48" s="217"/>
      <c r="B48" s="223"/>
      <c r="C48" s="268" t="s">
        <v>132</v>
      </c>
      <c r="D48" s="227"/>
      <c r="E48" s="231"/>
      <c r="F48" s="237"/>
      <c r="G48" s="237"/>
      <c r="H48" s="234"/>
      <c r="I48" s="234"/>
      <c r="J48" s="234"/>
      <c r="K48" s="234"/>
      <c r="L48" s="216"/>
      <c r="M48" s="216"/>
      <c r="N48" s="216" t="s">
        <v>93</v>
      </c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</row>
    <row r="49" spans="1:43" outlineLevel="1" x14ac:dyDescent="0.25">
      <c r="A49" s="217"/>
      <c r="B49" s="223"/>
      <c r="C49" s="267" t="s">
        <v>133</v>
      </c>
      <c r="D49" s="226"/>
      <c r="E49" s="230"/>
      <c r="F49" s="235"/>
      <c r="G49" s="236"/>
      <c r="H49" s="234"/>
      <c r="I49" s="234"/>
      <c r="J49" s="234"/>
      <c r="K49" s="234"/>
      <c r="L49" s="216"/>
      <c r="M49" s="216"/>
      <c r="N49" s="216" t="s">
        <v>93</v>
      </c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9" t="str">
        <f>C49</f>
        <v>Hmotnost – maximální	195	kg</v>
      </c>
      <c r="AK49" s="216"/>
      <c r="AL49" s="216"/>
      <c r="AM49" s="216"/>
      <c r="AN49" s="216"/>
      <c r="AO49" s="216"/>
      <c r="AP49" s="216"/>
      <c r="AQ49" s="216"/>
    </row>
    <row r="50" spans="1:43" outlineLevel="1" x14ac:dyDescent="0.25">
      <c r="A50" s="217"/>
      <c r="B50" s="223"/>
      <c r="C50" s="267" t="s">
        <v>134</v>
      </c>
      <c r="D50" s="226"/>
      <c r="E50" s="230"/>
      <c r="F50" s="235"/>
      <c r="G50" s="236"/>
      <c r="H50" s="234"/>
      <c r="I50" s="234"/>
      <c r="J50" s="234"/>
      <c r="K50" s="234"/>
      <c r="L50" s="216"/>
      <c r="M50" s="216"/>
      <c r="N50" s="216" t="s">
        <v>93</v>
      </c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9" t="str">
        <f>C50</f>
        <v>Hluk – maximální	61 dB(A)	1 metr od zdroje</v>
      </c>
      <c r="AK50" s="216"/>
      <c r="AL50" s="216"/>
      <c r="AM50" s="216"/>
      <c r="AN50" s="216"/>
      <c r="AO50" s="216"/>
      <c r="AP50" s="216"/>
      <c r="AQ50" s="216"/>
    </row>
    <row r="51" spans="1:43" ht="20.399999999999999" outlineLevel="1" x14ac:dyDescent="0.25">
      <c r="A51" s="217">
        <v>7</v>
      </c>
      <c r="B51" s="223"/>
      <c r="C51" s="266" t="s">
        <v>135</v>
      </c>
      <c r="D51" s="225" t="s">
        <v>124</v>
      </c>
      <c r="E51" s="229">
        <v>1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16"/>
      <c r="M51" s="216"/>
      <c r="N51" s="216" t="s">
        <v>91</v>
      </c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</row>
    <row r="52" spans="1:43" outlineLevel="1" x14ac:dyDescent="0.25">
      <c r="A52" s="217"/>
      <c r="B52" s="223"/>
      <c r="C52" s="267" t="s">
        <v>136</v>
      </c>
      <c r="D52" s="226"/>
      <c r="E52" s="230"/>
      <c r="F52" s="235"/>
      <c r="G52" s="236"/>
      <c r="H52" s="234"/>
      <c r="I52" s="234"/>
      <c r="J52" s="234"/>
      <c r="K52" s="234"/>
      <c r="L52" s="216"/>
      <c r="M52" s="216"/>
      <c r="N52" s="216" t="s">
        <v>93</v>
      </c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9" t="str">
        <f>C52</f>
        <v>Vybavení rozvaděče dle zvyklostí dodavatele.</v>
      </c>
      <c r="AK52" s="216"/>
      <c r="AL52" s="216"/>
      <c r="AM52" s="216"/>
      <c r="AN52" s="216"/>
      <c r="AO52" s="216"/>
      <c r="AP52" s="216"/>
      <c r="AQ52" s="216"/>
    </row>
    <row r="53" spans="1:43" outlineLevel="1" x14ac:dyDescent="0.25">
      <c r="A53" s="217"/>
      <c r="B53" s="223"/>
      <c r="C53" s="267" t="s">
        <v>137</v>
      </c>
      <c r="D53" s="226"/>
      <c r="E53" s="230"/>
      <c r="F53" s="235"/>
      <c r="G53" s="236"/>
      <c r="H53" s="234"/>
      <c r="I53" s="234"/>
      <c r="J53" s="234"/>
      <c r="K53" s="234"/>
      <c r="L53" s="216"/>
      <c r="M53" s="216"/>
      <c r="N53" s="216" t="s">
        <v>93</v>
      </c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9" t="str">
        <f>C53</f>
        <v>Viz technická zpráva.</v>
      </c>
      <c r="AK53" s="216"/>
      <c r="AL53" s="216"/>
      <c r="AM53" s="216"/>
      <c r="AN53" s="216"/>
      <c r="AO53" s="216"/>
      <c r="AP53" s="216"/>
      <c r="AQ53" s="216"/>
    </row>
    <row r="54" spans="1:43" ht="20.399999999999999" outlineLevel="1" x14ac:dyDescent="0.25">
      <c r="A54" s="217">
        <v>8</v>
      </c>
      <c r="B54" s="223"/>
      <c r="C54" s="266" t="s">
        <v>138</v>
      </c>
      <c r="D54" s="225" t="s">
        <v>139</v>
      </c>
      <c r="E54" s="229">
        <v>9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16"/>
      <c r="M54" s="216"/>
      <c r="N54" s="216" t="s">
        <v>91</v>
      </c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</row>
    <row r="55" spans="1:43" x14ac:dyDescent="0.25">
      <c r="A55" s="218" t="s">
        <v>87</v>
      </c>
      <c r="B55" s="224" t="s">
        <v>62</v>
      </c>
      <c r="C55" s="269" t="s">
        <v>63</v>
      </c>
      <c r="D55" s="228"/>
      <c r="E55" s="232"/>
      <c r="F55" s="238"/>
      <c r="G55" s="238">
        <f>SUMIF(N56:N159,"&lt;&gt;NOR",G56:G159)</f>
        <v>0</v>
      </c>
      <c r="H55" s="238"/>
      <c r="I55" s="238">
        <f>SUM(I56:I159)</f>
        <v>0</v>
      </c>
      <c r="J55" s="238"/>
      <c r="K55" s="238">
        <f>SUM(K56:K159)</f>
        <v>0</v>
      </c>
      <c r="N55" t="s">
        <v>88</v>
      </c>
    </row>
    <row r="56" spans="1:43" outlineLevel="1" x14ac:dyDescent="0.25">
      <c r="A56" s="217">
        <v>9</v>
      </c>
      <c r="B56" s="223"/>
      <c r="C56" s="266" t="s">
        <v>140</v>
      </c>
      <c r="D56" s="225" t="s">
        <v>90</v>
      </c>
      <c r="E56" s="229">
        <v>10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16"/>
      <c r="M56" s="216"/>
      <c r="N56" s="216" t="s">
        <v>91</v>
      </c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</row>
    <row r="57" spans="1:43" outlineLevel="1" x14ac:dyDescent="0.25">
      <c r="A57" s="217">
        <v>10</v>
      </c>
      <c r="B57" s="223"/>
      <c r="C57" s="266" t="s">
        <v>141</v>
      </c>
      <c r="D57" s="225" t="s">
        <v>90</v>
      </c>
      <c r="E57" s="229">
        <v>1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16"/>
      <c r="M57" s="216"/>
      <c r="N57" s="216" t="s">
        <v>91</v>
      </c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</row>
    <row r="58" spans="1:43" outlineLevel="1" x14ac:dyDescent="0.25">
      <c r="A58" s="217">
        <v>11</v>
      </c>
      <c r="B58" s="223"/>
      <c r="C58" s="266" t="s">
        <v>142</v>
      </c>
      <c r="D58" s="225" t="s">
        <v>90</v>
      </c>
      <c r="E58" s="229">
        <v>10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16"/>
      <c r="M58" s="216"/>
      <c r="N58" s="216" t="s">
        <v>91</v>
      </c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</row>
    <row r="59" spans="1:43" outlineLevel="1" x14ac:dyDescent="0.25">
      <c r="A59" s="217"/>
      <c r="B59" s="223"/>
      <c r="C59" s="267" t="s">
        <v>143</v>
      </c>
      <c r="D59" s="226"/>
      <c r="E59" s="230"/>
      <c r="F59" s="235"/>
      <c r="G59" s="236"/>
      <c r="H59" s="234"/>
      <c r="I59" s="234"/>
      <c r="J59" s="234"/>
      <c r="K59" s="234"/>
      <c r="L59" s="216"/>
      <c r="M59" s="216"/>
      <c r="N59" s="216" t="s">
        <v>93</v>
      </c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6"/>
      <c r="AI59" s="216"/>
      <c r="AJ59" s="219" t="str">
        <f>C59</f>
        <v>Materiál: TŘ11 – 11375. Povrchová úprava: galvanicky zinkováno.</v>
      </c>
      <c r="AK59" s="216"/>
      <c r="AL59" s="216"/>
      <c r="AM59" s="216"/>
      <c r="AN59" s="216"/>
      <c r="AO59" s="216"/>
      <c r="AP59" s="216"/>
      <c r="AQ59" s="216"/>
    </row>
    <row r="60" spans="1:43" outlineLevel="1" x14ac:dyDescent="0.25">
      <c r="A60" s="217">
        <v>12</v>
      </c>
      <c r="B60" s="223"/>
      <c r="C60" s="266" t="s">
        <v>144</v>
      </c>
      <c r="D60" s="225" t="s">
        <v>90</v>
      </c>
      <c r="E60" s="229">
        <v>1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16"/>
      <c r="M60" s="216"/>
      <c r="N60" s="216" t="s">
        <v>91</v>
      </c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16"/>
      <c r="Z60" s="216"/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</row>
    <row r="61" spans="1:43" outlineLevel="1" x14ac:dyDescent="0.25">
      <c r="A61" s="217"/>
      <c r="B61" s="223"/>
      <c r="C61" s="267" t="s">
        <v>143</v>
      </c>
      <c r="D61" s="226"/>
      <c r="E61" s="230"/>
      <c r="F61" s="235"/>
      <c r="G61" s="236"/>
      <c r="H61" s="234"/>
      <c r="I61" s="234"/>
      <c r="J61" s="234"/>
      <c r="K61" s="234"/>
      <c r="L61" s="216"/>
      <c r="M61" s="216"/>
      <c r="N61" s="216" t="s">
        <v>93</v>
      </c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6"/>
      <c r="AI61" s="216"/>
      <c r="AJ61" s="219" t="str">
        <f>C61</f>
        <v>Materiál: TŘ11 – 11375. Povrchová úprava: galvanicky zinkováno.</v>
      </c>
      <c r="AK61" s="216"/>
      <c r="AL61" s="216"/>
      <c r="AM61" s="216"/>
      <c r="AN61" s="216"/>
      <c r="AO61" s="216"/>
      <c r="AP61" s="216"/>
      <c r="AQ61" s="216"/>
    </row>
    <row r="62" spans="1:43" outlineLevel="1" x14ac:dyDescent="0.25">
      <c r="A62" s="217">
        <v>13</v>
      </c>
      <c r="B62" s="223"/>
      <c r="C62" s="266" t="s">
        <v>145</v>
      </c>
      <c r="D62" s="225" t="s">
        <v>90</v>
      </c>
      <c r="E62" s="229">
        <v>1</v>
      </c>
      <c r="F62" s="233"/>
      <c r="G62" s="234">
        <f>ROUND(E62*F62,2)</f>
        <v>0</v>
      </c>
      <c r="H62" s="233"/>
      <c r="I62" s="234">
        <f>ROUND(E62*H62,2)</f>
        <v>0</v>
      </c>
      <c r="J62" s="233"/>
      <c r="K62" s="234">
        <f>ROUND(E62*J62,2)</f>
        <v>0</v>
      </c>
      <c r="L62" s="216"/>
      <c r="M62" s="216"/>
      <c r="N62" s="216" t="s">
        <v>91</v>
      </c>
      <c r="O62" s="216"/>
      <c r="P62" s="216"/>
      <c r="Q62" s="216"/>
      <c r="R62" s="216"/>
      <c r="S62" s="216"/>
      <c r="T62" s="216"/>
      <c r="U62" s="216"/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</row>
    <row r="63" spans="1:43" outlineLevel="1" x14ac:dyDescent="0.25">
      <c r="A63" s="217"/>
      <c r="B63" s="223"/>
      <c r="C63" s="267" t="s">
        <v>143</v>
      </c>
      <c r="D63" s="226"/>
      <c r="E63" s="230"/>
      <c r="F63" s="235"/>
      <c r="G63" s="236"/>
      <c r="H63" s="234"/>
      <c r="I63" s="234"/>
      <c r="J63" s="234"/>
      <c r="K63" s="234"/>
      <c r="L63" s="216"/>
      <c r="M63" s="216"/>
      <c r="N63" s="216" t="s">
        <v>93</v>
      </c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6"/>
      <c r="AI63" s="216"/>
      <c r="AJ63" s="219" t="str">
        <f>C63</f>
        <v>Materiál: TŘ11 – 11375. Povrchová úprava: galvanicky zinkováno.</v>
      </c>
      <c r="AK63" s="216"/>
      <c r="AL63" s="216"/>
      <c r="AM63" s="216"/>
      <c r="AN63" s="216"/>
      <c r="AO63" s="216"/>
      <c r="AP63" s="216"/>
      <c r="AQ63" s="216"/>
    </row>
    <row r="64" spans="1:43" ht="20.399999999999999" outlineLevel="1" x14ac:dyDescent="0.25">
      <c r="A64" s="217">
        <v>14</v>
      </c>
      <c r="B64" s="223"/>
      <c r="C64" s="266" t="s">
        <v>146</v>
      </c>
      <c r="D64" s="225" t="s">
        <v>90</v>
      </c>
      <c r="E64" s="229">
        <v>2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16"/>
      <c r="M64" s="216"/>
      <c r="N64" s="216" t="s">
        <v>91</v>
      </c>
      <c r="O64" s="216"/>
      <c r="P64" s="216"/>
      <c r="Q64" s="216"/>
      <c r="R64" s="216"/>
      <c r="S64" s="216"/>
      <c r="T64" s="216"/>
      <c r="U64" s="216"/>
      <c r="V64" s="216"/>
      <c r="W64" s="216"/>
      <c r="X64" s="216"/>
      <c r="Y64" s="216"/>
      <c r="Z64" s="216"/>
      <c r="AA64" s="216"/>
      <c r="AB64" s="216"/>
      <c r="AC64" s="216"/>
      <c r="AD64" s="216"/>
      <c r="AE64" s="216"/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</row>
    <row r="65" spans="1:43" outlineLevel="1" x14ac:dyDescent="0.25">
      <c r="A65" s="217"/>
      <c r="B65" s="223"/>
      <c r="C65" s="267" t="s">
        <v>143</v>
      </c>
      <c r="D65" s="226"/>
      <c r="E65" s="230"/>
      <c r="F65" s="235"/>
      <c r="G65" s="236"/>
      <c r="H65" s="234"/>
      <c r="I65" s="234"/>
      <c r="J65" s="234"/>
      <c r="K65" s="234"/>
      <c r="L65" s="216"/>
      <c r="M65" s="216"/>
      <c r="N65" s="216" t="s">
        <v>93</v>
      </c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  <c r="AH65" s="216"/>
      <c r="AI65" s="216"/>
      <c r="AJ65" s="219" t="str">
        <f>C65</f>
        <v>Materiál: TŘ11 – 11375. Povrchová úprava: galvanicky zinkováno.</v>
      </c>
      <c r="AK65" s="216"/>
      <c r="AL65" s="216"/>
      <c r="AM65" s="216"/>
      <c r="AN65" s="216"/>
      <c r="AO65" s="216"/>
      <c r="AP65" s="216"/>
      <c r="AQ65" s="216"/>
    </row>
    <row r="66" spans="1:43" ht="20.399999999999999" outlineLevel="1" x14ac:dyDescent="0.25">
      <c r="A66" s="217">
        <v>15</v>
      </c>
      <c r="B66" s="223"/>
      <c r="C66" s="266" t="s">
        <v>147</v>
      </c>
      <c r="D66" s="225" t="s">
        <v>90</v>
      </c>
      <c r="E66" s="229">
        <v>2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16"/>
      <c r="M66" s="216"/>
      <c r="N66" s="216" t="s">
        <v>91</v>
      </c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216"/>
      <c r="Z66" s="216"/>
      <c r="AA66" s="216"/>
      <c r="AB66" s="216"/>
      <c r="AC66" s="216"/>
      <c r="AD66" s="216"/>
      <c r="AE66" s="216"/>
      <c r="AF66" s="216"/>
      <c r="AG66" s="216"/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</row>
    <row r="67" spans="1:43" outlineLevel="1" x14ac:dyDescent="0.25">
      <c r="A67" s="217"/>
      <c r="B67" s="223"/>
      <c r="C67" s="267" t="s">
        <v>143</v>
      </c>
      <c r="D67" s="226"/>
      <c r="E67" s="230"/>
      <c r="F67" s="235"/>
      <c r="G67" s="236"/>
      <c r="H67" s="234"/>
      <c r="I67" s="234"/>
      <c r="J67" s="234"/>
      <c r="K67" s="234"/>
      <c r="L67" s="216"/>
      <c r="M67" s="216"/>
      <c r="N67" s="216" t="s">
        <v>93</v>
      </c>
      <c r="O67" s="216"/>
      <c r="P67" s="216"/>
      <c r="Q67" s="216"/>
      <c r="R67" s="216"/>
      <c r="S67" s="216"/>
      <c r="T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  <c r="AH67" s="216"/>
      <c r="AI67" s="216"/>
      <c r="AJ67" s="219" t="str">
        <f>C67</f>
        <v>Materiál: TŘ11 – 11375. Povrchová úprava: galvanicky zinkováno.</v>
      </c>
      <c r="AK67" s="216"/>
      <c r="AL67" s="216"/>
      <c r="AM67" s="216"/>
      <c r="AN67" s="216"/>
      <c r="AO67" s="216"/>
      <c r="AP67" s="216"/>
      <c r="AQ67" s="216"/>
    </row>
    <row r="68" spans="1:43" ht="20.399999999999999" outlineLevel="1" x14ac:dyDescent="0.25">
      <c r="A68" s="217">
        <v>16</v>
      </c>
      <c r="B68" s="223"/>
      <c r="C68" s="266" t="s">
        <v>148</v>
      </c>
      <c r="D68" s="225" t="s">
        <v>90</v>
      </c>
      <c r="E68" s="229">
        <v>2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16"/>
      <c r="M68" s="216"/>
      <c r="N68" s="216" t="s">
        <v>91</v>
      </c>
      <c r="O68" s="216"/>
      <c r="P68" s="216"/>
      <c r="Q68" s="216"/>
      <c r="R68" s="216"/>
      <c r="S68" s="216"/>
      <c r="T68" s="216"/>
      <c r="U68" s="216"/>
      <c r="V68" s="216"/>
      <c r="W68" s="216"/>
      <c r="X68" s="216"/>
      <c r="Y68" s="216"/>
      <c r="Z68" s="216"/>
      <c r="AA68" s="216"/>
      <c r="AB68" s="216"/>
      <c r="AC68" s="216"/>
      <c r="AD68" s="216"/>
      <c r="AE68" s="216"/>
      <c r="AF68" s="216"/>
      <c r="AG68" s="216"/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</row>
    <row r="69" spans="1:43" outlineLevel="1" x14ac:dyDescent="0.25">
      <c r="A69" s="217"/>
      <c r="B69" s="223"/>
      <c r="C69" s="267" t="s">
        <v>143</v>
      </c>
      <c r="D69" s="226"/>
      <c r="E69" s="230"/>
      <c r="F69" s="235"/>
      <c r="G69" s="236"/>
      <c r="H69" s="234"/>
      <c r="I69" s="234"/>
      <c r="J69" s="234"/>
      <c r="K69" s="234"/>
      <c r="L69" s="216"/>
      <c r="M69" s="216"/>
      <c r="N69" s="216" t="s">
        <v>93</v>
      </c>
      <c r="O69" s="216"/>
      <c r="P69" s="216"/>
      <c r="Q69" s="216"/>
      <c r="R69" s="216"/>
      <c r="S69" s="216"/>
      <c r="T69" s="216"/>
      <c r="U69" s="216"/>
      <c r="V69" s="216"/>
      <c r="W69" s="216"/>
      <c r="X69" s="216"/>
      <c r="Y69" s="216"/>
      <c r="Z69" s="216"/>
      <c r="AA69" s="216"/>
      <c r="AB69" s="216"/>
      <c r="AC69" s="216"/>
      <c r="AD69" s="216"/>
      <c r="AE69" s="216"/>
      <c r="AF69" s="216"/>
      <c r="AG69" s="216"/>
      <c r="AH69" s="216"/>
      <c r="AI69" s="216"/>
      <c r="AJ69" s="219" t="str">
        <f>C69</f>
        <v>Materiál: TŘ11 – 11375. Povrchová úprava: galvanicky zinkováno.</v>
      </c>
      <c r="AK69" s="216"/>
      <c r="AL69" s="216"/>
      <c r="AM69" s="216"/>
      <c r="AN69" s="216"/>
      <c r="AO69" s="216"/>
      <c r="AP69" s="216"/>
      <c r="AQ69" s="216"/>
    </row>
    <row r="70" spans="1:43" ht="20.399999999999999" outlineLevel="1" x14ac:dyDescent="0.25">
      <c r="A70" s="217">
        <v>17</v>
      </c>
      <c r="B70" s="223"/>
      <c r="C70" s="266" t="s">
        <v>149</v>
      </c>
      <c r="D70" s="225" t="s">
        <v>90</v>
      </c>
      <c r="E70" s="229">
        <v>2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16"/>
      <c r="M70" s="216"/>
      <c r="N70" s="216" t="s">
        <v>91</v>
      </c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</row>
    <row r="71" spans="1:43" outlineLevel="1" x14ac:dyDescent="0.25">
      <c r="A71" s="217"/>
      <c r="B71" s="223"/>
      <c r="C71" s="267" t="s">
        <v>143</v>
      </c>
      <c r="D71" s="226"/>
      <c r="E71" s="230"/>
      <c r="F71" s="235"/>
      <c r="G71" s="236"/>
      <c r="H71" s="234"/>
      <c r="I71" s="234"/>
      <c r="J71" s="234"/>
      <c r="K71" s="234"/>
      <c r="L71" s="216"/>
      <c r="M71" s="216"/>
      <c r="N71" s="216" t="s">
        <v>93</v>
      </c>
      <c r="O71" s="216"/>
      <c r="P71" s="216"/>
      <c r="Q71" s="216"/>
      <c r="R71" s="216"/>
      <c r="S71" s="216"/>
      <c r="T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  <c r="AH71" s="216"/>
      <c r="AI71" s="216"/>
      <c r="AJ71" s="219" t="str">
        <f>C71</f>
        <v>Materiál: TŘ11 – 11375. Povrchová úprava: galvanicky zinkováno.</v>
      </c>
      <c r="AK71" s="216"/>
      <c r="AL71" s="216"/>
      <c r="AM71" s="216"/>
      <c r="AN71" s="216"/>
      <c r="AO71" s="216"/>
      <c r="AP71" s="216"/>
      <c r="AQ71" s="216"/>
    </row>
    <row r="72" spans="1:43" ht="20.399999999999999" outlineLevel="1" x14ac:dyDescent="0.25">
      <c r="A72" s="217">
        <v>18</v>
      </c>
      <c r="B72" s="223"/>
      <c r="C72" s="266" t="s">
        <v>150</v>
      </c>
      <c r="D72" s="225" t="s">
        <v>90</v>
      </c>
      <c r="E72" s="229">
        <v>1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16"/>
      <c r="M72" s="216"/>
      <c r="N72" s="216" t="s">
        <v>91</v>
      </c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</row>
    <row r="73" spans="1:43" outlineLevel="1" x14ac:dyDescent="0.25">
      <c r="A73" s="217"/>
      <c r="B73" s="223"/>
      <c r="C73" s="267" t="s">
        <v>143</v>
      </c>
      <c r="D73" s="226"/>
      <c r="E73" s="230"/>
      <c r="F73" s="235"/>
      <c r="G73" s="236"/>
      <c r="H73" s="234"/>
      <c r="I73" s="234"/>
      <c r="J73" s="234"/>
      <c r="K73" s="234"/>
      <c r="L73" s="216"/>
      <c r="M73" s="216"/>
      <c r="N73" s="216" t="s">
        <v>93</v>
      </c>
      <c r="O73" s="216"/>
      <c r="P73" s="216"/>
      <c r="Q73" s="216"/>
      <c r="R73" s="216"/>
      <c r="S73" s="216"/>
      <c r="T73" s="216"/>
      <c r="U73" s="216"/>
      <c r="V73" s="216"/>
      <c r="W73" s="216"/>
      <c r="X73" s="216"/>
      <c r="Y73" s="216"/>
      <c r="Z73" s="216"/>
      <c r="AA73" s="216"/>
      <c r="AB73" s="216"/>
      <c r="AC73" s="216"/>
      <c r="AD73" s="216"/>
      <c r="AE73" s="216"/>
      <c r="AF73" s="216"/>
      <c r="AG73" s="216"/>
      <c r="AH73" s="216"/>
      <c r="AI73" s="216"/>
      <c r="AJ73" s="219" t="str">
        <f>C73</f>
        <v>Materiál: TŘ11 – 11375. Povrchová úprava: galvanicky zinkováno.</v>
      </c>
      <c r="AK73" s="216"/>
      <c r="AL73" s="216"/>
      <c r="AM73" s="216"/>
      <c r="AN73" s="216"/>
      <c r="AO73" s="216"/>
      <c r="AP73" s="216"/>
      <c r="AQ73" s="216"/>
    </row>
    <row r="74" spans="1:43" ht="20.399999999999999" outlineLevel="1" x14ac:dyDescent="0.25">
      <c r="A74" s="217">
        <v>19</v>
      </c>
      <c r="B74" s="223"/>
      <c r="C74" s="266" t="s">
        <v>151</v>
      </c>
      <c r="D74" s="225" t="s">
        <v>90</v>
      </c>
      <c r="E74" s="229">
        <v>1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16"/>
      <c r="M74" s="216"/>
      <c r="N74" s="216" t="s">
        <v>91</v>
      </c>
      <c r="O74" s="216"/>
      <c r="P74" s="216"/>
      <c r="Q74" s="216"/>
      <c r="R74" s="216"/>
      <c r="S74" s="216"/>
      <c r="T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/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</row>
    <row r="75" spans="1:43" outlineLevel="1" x14ac:dyDescent="0.25">
      <c r="A75" s="217"/>
      <c r="B75" s="223"/>
      <c r="C75" s="267" t="s">
        <v>143</v>
      </c>
      <c r="D75" s="226"/>
      <c r="E75" s="230"/>
      <c r="F75" s="235"/>
      <c r="G75" s="236"/>
      <c r="H75" s="234"/>
      <c r="I75" s="234"/>
      <c r="J75" s="234"/>
      <c r="K75" s="234"/>
      <c r="L75" s="216"/>
      <c r="M75" s="216"/>
      <c r="N75" s="216" t="s">
        <v>93</v>
      </c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216"/>
      <c r="AF75" s="216"/>
      <c r="AG75" s="216"/>
      <c r="AH75" s="216"/>
      <c r="AI75" s="216"/>
      <c r="AJ75" s="219" t="str">
        <f>C75</f>
        <v>Materiál: TŘ11 – 11375. Povrchová úprava: galvanicky zinkováno.</v>
      </c>
      <c r="AK75" s="216"/>
      <c r="AL75" s="216"/>
      <c r="AM75" s="216"/>
      <c r="AN75" s="216"/>
      <c r="AO75" s="216"/>
      <c r="AP75" s="216"/>
      <c r="AQ75" s="216"/>
    </row>
    <row r="76" spans="1:43" ht="20.399999999999999" outlineLevel="1" x14ac:dyDescent="0.25">
      <c r="A76" s="217">
        <v>20</v>
      </c>
      <c r="B76" s="223"/>
      <c r="C76" s="266" t="s">
        <v>152</v>
      </c>
      <c r="D76" s="225" t="s">
        <v>90</v>
      </c>
      <c r="E76" s="229">
        <v>1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16"/>
      <c r="M76" s="216"/>
      <c r="N76" s="216" t="s">
        <v>91</v>
      </c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  <c r="AQ76" s="216"/>
    </row>
    <row r="77" spans="1:43" outlineLevel="1" x14ac:dyDescent="0.25">
      <c r="A77" s="217"/>
      <c r="B77" s="223"/>
      <c r="C77" s="267" t="s">
        <v>143</v>
      </c>
      <c r="D77" s="226"/>
      <c r="E77" s="230"/>
      <c r="F77" s="235"/>
      <c r="G77" s="236"/>
      <c r="H77" s="234"/>
      <c r="I77" s="234"/>
      <c r="J77" s="234"/>
      <c r="K77" s="234"/>
      <c r="L77" s="216"/>
      <c r="M77" s="216"/>
      <c r="N77" s="216" t="s">
        <v>93</v>
      </c>
      <c r="O77" s="216"/>
      <c r="P77" s="216"/>
      <c r="Q77" s="216"/>
      <c r="R77" s="216"/>
      <c r="S77" s="216"/>
      <c r="T77" s="216"/>
      <c r="U77" s="216"/>
      <c r="V77" s="216"/>
      <c r="W77" s="216"/>
      <c r="X77" s="216"/>
      <c r="Y77" s="216"/>
      <c r="Z77" s="216"/>
      <c r="AA77" s="216"/>
      <c r="AB77" s="216"/>
      <c r="AC77" s="216"/>
      <c r="AD77" s="216"/>
      <c r="AE77" s="216"/>
      <c r="AF77" s="216"/>
      <c r="AG77" s="216"/>
      <c r="AH77" s="216"/>
      <c r="AI77" s="216"/>
      <c r="AJ77" s="219" t="str">
        <f>C77</f>
        <v>Materiál: TŘ11 – 11375. Povrchová úprava: galvanicky zinkováno.</v>
      </c>
      <c r="AK77" s="216"/>
      <c r="AL77" s="216"/>
      <c r="AM77" s="216"/>
      <c r="AN77" s="216"/>
      <c r="AO77" s="216"/>
      <c r="AP77" s="216"/>
      <c r="AQ77" s="216"/>
    </row>
    <row r="78" spans="1:43" ht="20.399999999999999" outlineLevel="1" x14ac:dyDescent="0.25">
      <c r="A78" s="217">
        <v>21</v>
      </c>
      <c r="B78" s="223"/>
      <c r="C78" s="266" t="s">
        <v>153</v>
      </c>
      <c r="D78" s="225" t="s">
        <v>90</v>
      </c>
      <c r="E78" s="229">
        <v>1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16"/>
      <c r="M78" s="216"/>
      <c r="N78" s="216" t="s">
        <v>91</v>
      </c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</row>
    <row r="79" spans="1:43" outlineLevel="1" x14ac:dyDescent="0.25">
      <c r="A79" s="217"/>
      <c r="B79" s="223"/>
      <c r="C79" s="267" t="s">
        <v>143</v>
      </c>
      <c r="D79" s="226"/>
      <c r="E79" s="230"/>
      <c r="F79" s="235"/>
      <c r="G79" s="236"/>
      <c r="H79" s="234"/>
      <c r="I79" s="234"/>
      <c r="J79" s="234"/>
      <c r="K79" s="234"/>
      <c r="L79" s="216"/>
      <c r="M79" s="216"/>
      <c r="N79" s="216" t="s">
        <v>93</v>
      </c>
      <c r="O79" s="216"/>
      <c r="P79" s="216"/>
      <c r="Q79" s="216"/>
      <c r="R79" s="216"/>
      <c r="S79" s="216"/>
      <c r="T79" s="216"/>
      <c r="U79" s="216"/>
      <c r="V79" s="216"/>
      <c r="W79" s="216"/>
      <c r="X79" s="216"/>
      <c r="Y79" s="216"/>
      <c r="Z79" s="216"/>
      <c r="AA79" s="216"/>
      <c r="AB79" s="216"/>
      <c r="AC79" s="216"/>
      <c r="AD79" s="216"/>
      <c r="AE79" s="216"/>
      <c r="AF79" s="216"/>
      <c r="AG79" s="216"/>
      <c r="AH79" s="216"/>
      <c r="AI79" s="216"/>
      <c r="AJ79" s="219" t="str">
        <f>C79</f>
        <v>Materiál: TŘ11 – 11375. Povrchová úprava: galvanicky zinkováno.</v>
      </c>
      <c r="AK79" s="216"/>
      <c r="AL79" s="216"/>
      <c r="AM79" s="216"/>
      <c r="AN79" s="216"/>
      <c r="AO79" s="216"/>
      <c r="AP79" s="216"/>
      <c r="AQ79" s="216"/>
    </row>
    <row r="80" spans="1:43" outlineLevel="1" x14ac:dyDescent="0.25">
      <c r="A80" s="217">
        <v>22</v>
      </c>
      <c r="B80" s="223"/>
      <c r="C80" s="266" t="s">
        <v>154</v>
      </c>
      <c r="D80" s="225" t="s">
        <v>90</v>
      </c>
      <c r="E80" s="229">
        <v>9</v>
      </c>
      <c r="F80" s="233"/>
      <c r="G80" s="234">
        <f>ROUND(E80*F80,2)</f>
        <v>0</v>
      </c>
      <c r="H80" s="233"/>
      <c r="I80" s="234">
        <f>ROUND(E80*H80,2)</f>
        <v>0</v>
      </c>
      <c r="J80" s="233"/>
      <c r="K80" s="234">
        <f>ROUND(E80*J80,2)</f>
        <v>0</v>
      </c>
      <c r="L80" s="216"/>
      <c r="M80" s="216"/>
      <c r="N80" s="216" t="s">
        <v>91</v>
      </c>
      <c r="O80" s="216"/>
      <c r="P80" s="216"/>
      <c r="Q80" s="216"/>
      <c r="R80" s="216"/>
      <c r="S80" s="216"/>
      <c r="T80" s="216"/>
      <c r="U80" s="216"/>
      <c r="V80" s="216"/>
      <c r="W80" s="216"/>
      <c r="X80" s="216"/>
      <c r="Y80" s="216"/>
      <c r="Z80" s="216"/>
      <c r="AA80" s="216"/>
      <c r="AB80" s="216"/>
      <c r="AC80" s="216"/>
      <c r="AD80" s="216"/>
      <c r="AE80" s="216"/>
      <c r="AF80" s="216"/>
      <c r="AG80" s="216"/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</row>
    <row r="81" spans="1:43" outlineLevel="1" x14ac:dyDescent="0.25">
      <c r="A81" s="217"/>
      <c r="B81" s="223"/>
      <c r="C81" s="267" t="s">
        <v>155</v>
      </c>
      <c r="D81" s="226"/>
      <c r="E81" s="230"/>
      <c r="F81" s="235"/>
      <c r="G81" s="236"/>
      <c r="H81" s="234"/>
      <c r="I81" s="234"/>
      <c r="J81" s="234"/>
      <c r="K81" s="234"/>
      <c r="L81" s="216"/>
      <c r="M81" s="216"/>
      <c r="N81" s="216" t="s">
        <v>93</v>
      </c>
      <c r="O81" s="216"/>
      <c r="P81" s="216"/>
      <c r="Q81" s="216"/>
      <c r="R81" s="216"/>
      <c r="S81" s="216"/>
      <c r="T81" s="216"/>
      <c r="U81" s="216"/>
      <c r="V81" s="216"/>
      <c r="W81" s="216"/>
      <c r="X81" s="216"/>
      <c r="Y81" s="216"/>
      <c r="Z81" s="216"/>
      <c r="AA81" s="216"/>
      <c r="AB81" s="216"/>
      <c r="AC81" s="216"/>
      <c r="AD81" s="216"/>
      <c r="AE81" s="216"/>
      <c r="AF81" s="216"/>
      <c r="AG81" s="216"/>
      <c r="AH81" s="216"/>
      <c r="AI81" s="216"/>
      <c r="AJ81" s="219" t="str">
        <f>C81</f>
        <v>Trouba spirálně vinutá.</v>
      </c>
      <c r="AK81" s="216"/>
      <c r="AL81" s="216"/>
      <c r="AM81" s="216"/>
      <c r="AN81" s="216"/>
      <c r="AO81" s="216"/>
      <c r="AP81" s="216"/>
      <c r="AQ81" s="216"/>
    </row>
    <row r="82" spans="1:43" outlineLevel="1" x14ac:dyDescent="0.25">
      <c r="A82" s="217"/>
      <c r="B82" s="223"/>
      <c r="C82" s="267" t="s">
        <v>143</v>
      </c>
      <c r="D82" s="226"/>
      <c r="E82" s="230"/>
      <c r="F82" s="235"/>
      <c r="G82" s="236"/>
      <c r="H82" s="234"/>
      <c r="I82" s="234"/>
      <c r="J82" s="234"/>
      <c r="K82" s="234"/>
      <c r="L82" s="216"/>
      <c r="M82" s="216"/>
      <c r="N82" s="216" t="s">
        <v>93</v>
      </c>
      <c r="O82" s="216"/>
      <c r="P82" s="216"/>
      <c r="Q82" s="216"/>
      <c r="R82" s="216"/>
      <c r="S82" s="216"/>
      <c r="T82" s="216"/>
      <c r="U82" s="216"/>
      <c r="V82" s="216"/>
      <c r="W82" s="216"/>
      <c r="X82" s="216"/>
      <c r="Y82" s="216"/>
      <c r="Z82" s="216"/>
      <c r="AA82" s="216"/>
      <c r="AB82" s="216"/>
      <c r="AC82" s="216"/>
      <c r="AD82" s="216"/>
      <c r="AE82" s="216"/>
      <c r="AF82" s="216"/>
      <c r="AG82" s="216"/>
      <c r="AH82" s="216"/>
      <c r="AI82" s="216"/>
      <c r="AJ82" s="219" t="str">
        <f>C82</f>
        <v>Materiál: TŘ11 – 11375. Povrchová úprava: galvanicky zinkováno.</v>
      </c>
      <c r="AK82" s="216"/>
      <c r="AL82" s="216"/>
      <c r="AM82" s="216"/>
      <c r="AN82" s="216"/>
      <c r="AO82" s="216"/>
      <c r="AP82" s="216"/>
      <c r="AQ82" s="216"/>
    </row>
    <row r="83" spans="1:43" outlineLevel="1" x14ac:dyDescent="0.25">
      <c r="A83" s="217">
        <v>23</v>
      </c>
      <c r="B83" s="223"/>
      <c r="C83" s="266" t="s">
        <v>156</v>
      </c>
      <c r="D83" s="225" t="s">
        <v>90</v>
      </c>
      <c r="E83" s="229">
        <v>1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16"/>
      <c r="M83" s="216"/>
      <c r="N83" s="216" t="s">
        <v>91</v>
      </c>
      <c r="O83" s="216"/>
      <c r="P83" s="216"/>
      <c r="Q83" s="216"/>
      <c r="R83" s="216"/>
      <c r="S83" s="216"/>
      <c r="T83" s="216"/>
      <c r="U83" s="216"/>
      <c r="V83" s="216"/>
      <c r="W83" s="216"/>
      <c r="X83" s="216"/>
      <c r="Y83" s="216"/>
      <c r="Z83" s="216"/>
      <c r="AA83" s="216"/>
      <c r="AB83" s="216"/>
      <c r="AC83" s="216"/>
      <c r="AD83" s="216"/>
      <c r="AE83" s="216"/>
      <c r="AF83" s="216"/>
      <c r="AG83" s="216"/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</row>
    <row r="84" spans="1:43" outlineLevel="1" x14ac:dyDescent="0.25">
      <c r="A84" s="217"/>
      <c r="B84" s="223"/>
      <c r="C84" s="267" t="s">
        <v>155</v>
      </c>
      <c r="D84" s="226"/>
      <c r="E84" s="230"/>
      <c r="F84" s="235"/>
      <c r="G84" s="236"/>
      <c r="H84" s="234"/>
      <c r="I84" s="234"/>
      <c r="J84" s="234"/>
      <c r="K84" s="234"/>
      <c r="L84" s="216"/>
      <c r="M84" s="216"/>
      <c r="N84" s="216" t="s">
        <v>93</v>
      </c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9" t="str">
        <f>C84</f>
        <v>Trouba spirálně vinutá.</v>
      </c>
      <c r="AK84" s="216"/>
      <c r="AL84" s="216"/>
      <c r="AM84" s="216"/>
      <c r="AN84" s="216"/>
      <c r="AO84" s="216"/>
      <c r="AP84" s="216"/>
      <c r="AQ84" s="216"/>
    </row>
    <row r="85" spans="1:43" outlineLevel="1" x14ac:dyDescent="0.25">
      <c r="A85" s="217"/>
      <c r="B85" s="223"/>
      <c r="C85" s="267" t="s">
        <v>143</v>
      </c>
      <c r="D85" s="226"/>
      <c r="E85" s="230"/>
      <c r="F85" s="235"/>
      <c r="G85" s="236"/>
      <c r="H85" s="234"/>
      <c r="I85" s="234"/>
      <c r="J85" s="234"/>
      <c r="K85" s="234"/>
      <c r="L85" s="216"/>
      <c r="M85" s="216"/>
      <c r="N85" s="216" t="s">
        <v>93</v>
      </c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9" t="str">
        <f>C85</f>
        <v>Materiál: TŘ11 – 11375. Povrchová úprava: galvanicky zinkováno.</v>
      </c>
      <c r="AK85" s="216"/>
      <c r="AL85" s="216"/>
      <c r="AM85" s="216"/>
      <c r="AN85" s="216"/>
      <c r="AO85" s="216"/>
      <c r="AP85" s="216"/>
      <c r="AQ85" s="216"/>
    </row>
    <row r="86" spans="1:43" outlineLevel="1" x14ac:dyDescent="0.25">
      <c r="A86" s="217">
        <v>24</v>
      </c>
      <c r="B86" s="223"/>
      <c r="C86" s="266" t="s">
        <v>157</v>
      </c>
      <c r="D86" s="225" t="s">
        <v>90</v>
      </c>
      <c r="E86" s="229">
        <v>1</v>
      </c>
      <c r="F86" s="233"/>
      <c r="G86" s="234">
        <f>ROUND(E86*F86,2)</f>
        <v>0</v>
      </c>
      <c r="H86" s="233"/>
      <c r="I86" s="234">
        <f>ROUND(E86*H86,2)</f>
        <v>0</v>
      </c>
      <c r="J86" s="233"/>
      <c r="K86" s="234">
        <f>ROUND(E86*J86,2)</f>
        <v>0</v>
      </c>
      <c r="L86" s="216"/>
      <c r="M86" s="216"/>
      <c r="N86" s="216" t="s">
        <v>91</v>
      </c>
      <c r="O86" s="216"/>
      <c r="P86" s="216"/>
      <c r="Q86" s="216"/>
      <c r="R86" s="216"/>
      <c r="S86" s="216"/>
      <c r="T86" s="216"/>
      <c r="U86" s="216"/>
      <c r="V86" s="216"/>
      <c r="W86" s="216"/>
      <c r="X86" s="216"/>
      <c r="Y86" s="216"/>
      <c r="Z86" s="216"/>
      <c r="AA86" s="216"/>
      <c r="AB86" s="216"/>
      <c r="AC86" s="216"/>
      <c r="AD86" s="216"/>
      <c r="AE86" s="216"/>
      <c r="AF86" s="216"/>
      <c r="AG86" s="216"/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</row>
    <row r="87" spans="1:43" outlineLevel="1" x14ac:dyDescent="0.25">
      <c r="A87" s="217"/>
      <c r="B87" s="223"/>
      <c r="C87" s="267" t="s">
        <v>155</v>
      </c>
      <c r="D87" s="226"/>
      <c r="E87" s="230"/>
      <c r="F87" s="235"/>
      <c r="G87" s="236"/>
      <c r="H87" s="234"/>
      <c r="I87" s="234"/>
      <c r="J87" s="234"/>
      <c r="K87" s="234"/>
      <c r="L87" s="216"/>
      <c r="M87" s="216"/>
      <c r="N87" s="216" t="s">
        <v>93</v>
      </c>
      <c r="O87" s="216"/>
      <c r="P87" s="216"/>
      <c r="Q87" s="216"/>
      <c r="R87" s="216"/>
      <c r="S87" s="216"/>
      <c r="T87" s="216"/>
      <c r="U87" s="216"/>
      <c r="V87" s="216"/>
      <c r="W87" s="216"/>
      <c r="X87" s="216"/>
      <c r="Y87" s="216"/>
      <c r="Z87" s="216"/>
      <c r="AA87" s="216"/>
      <c r="AB87" s="216"/>
      <c r="AC87" s="216"/>
      <c r="AD87" s="216"/>
      <c r="AE87" s="216"/>
      <c r="AF87" s="216"/>
      <c r="AG87" s="216"/>
      <c r="AH87" s="216"/>
      <c r="AI87" s="216"/>
      <c r="AJ87" s="219" t="str">
        <f>C87</f>
        <v>Trouba spirálně vinutá.</v>
      </c>
      <c r="AK87" s="216"/>
      <c r="AL87" s="216"/>
      <c r="AM87" s="216"/>
      <c r="AN87" s="216"/>
      <c r="AO87" s="216"/>
      <c r="AP87" s="216"/>
      <c r="AQ87" s="216"/>
    </row>
    <row r="88" spans="1:43" outlineLevel="1" x14ac:dyDescent="0.25">
      <c r="A88" s="217"/>
      <c r="B88" s="223"/>
      <c r="C88" s="267" t="s">
        <v>143</v>
      </c>
      <c r="D88" s="226"/>
      <c r="E88" s="230"/>
      <c r="F88" s="235"/>
      <c r="G88" s="236"/>
      <c r="H88" s="234"/>
      <c r="I88" s="234"/>
      <c r="J88" s="234"/>
      <c r="K88" s="234"/>
      <c r="L88" s="216"/>
      <c r="M88" s="216"/>
      <c r="N88" s="216" t="s">
        <v>93</v>
      </c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/>
      <c r="AH88" s="216"/>
      <c r="AI88" s="216"/>
      <c r="AJ88" s="219" t="str">
        <f>C88</f>
        <v>Materiál: TŘ11 – 11375. Povrchová úprava: galvanicky zinkováno.</v>
      </c>
      <c r="AK88" s="216"/>
      <c r="AL88" s="216"/>
      <c r="AM88" s="216"/>
      <c r="AN88" s="216"/>
      <c r="AO88" s="216"/>
      <c r="AP88" s="216"/>
      <c r="AQ88" s="216"/>
    </row>
    <row r="89" spans="1:43" outlineLevel="1" x14ac:dyDescent="0.25">
      <c r="A89" s="217">
        <v>25</v>
      </c>
      <c r="B89" s="223"/>
      <c r="C89" s="266" t="s">
        <v>158</v>
      </c>
      <c r="D89" s="225" t="s">
        <v>90</v>
      </c>
      <c r="E89" s="229">
        <v>1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16"/>
      <c r="M89" s="216"/>
      <c r="N89" s="216" t="s">
        <v>91</v>
      </c>
      <c r="O89" s="216"/>
      <c r="P89" s="216"/>
      <c r="Q89" s="216"/>
      <c r="R89" s="216"/>
      <c r="S89" s="216"/>
      <c r="T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  <c r="AF89" s="216"/>
      <c r="AG89" s="216"/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</row>
    <row r="90" spans="1:43" outlineLevel="1" x14ac:dyDescent="0.25">
      <c r="A90" s="217"/>
      <c r="B90" s="223"/>
      <c r="C90" s="267" t="s">
        <v>155</v>
      </c>
      <c r="D90" s="226"/>
      <c r="E90" s="230"/>
      <c r="F90" s="235"/>
      <c r="G90" s="236"/>
      <c r="H90" s="234"/>
      <c r="I90" s="234"/>
      <c r="J90" s="234"/>
      <c r="K90" s="234"/>
      <c r="L90" s="216"/>
      <c r="M90" s="216"/>
      <c r="N90" s="216" t="s">
        <v>93</v>
      </c>
      <c r="O90" s="216"/>
      <c r="P90" s="216"/>
      <c r="Q90" s="216"/>
      <c r="R90" s="216"/>
      <c r="S90" s="216"/>
      <c r="T90" s="216"/>
      <c r="U90" s="216"/>
      <c r="V90" s="216"/>
      <c r="W90" s="216"/>
      <c r="X90" s="216"/>
      <c r="Y90" s="216"/>
      <c r="Z90" s="216"/>
      <c r="AA90" s="216"/>
      <c r="AB90" s="216"/>
      <c r="AC90" s="216"/>
      <c r="AD90" s="216"/>
      <c r="AE90" s="216"/>
      <c r="AF90" s="216"/>
      <c r="AG90" s="216"/>
      <c r="AH90" s="216"/>
      <c r="AI90" s="216"/>
      <c r="AJ90" s="219" t="str">
        <f>C90</f>
        <v>Trouba spirálně vinutá.</v>
      </c>
      <c r="AK90" s="216"/>
      <c r="AL90" s="216"/>
      <c r="AM90" s="216"/>
      <c r="AN90" s="216"/>
      <c r="AO90" s="216"/>
      <c r="AP90" s="216"/>
      <c r="AQ90" s="216"/>
    </row>
    <row r="91" spans="1:43" outlineLevel="1" x14ac:dyDescent="0.25">
      <c r="A91" s="217"/>
      <c r="B91" s="223"/>
      <c r="C91" s="267" t="s">
        <v>143</v>
      </c>
      <c r="D91" s="226"/>
      <c r="E91" s="230"/>
      <c r="F91" s="235"/>
      <c r="G91" s="236"/>
      <c r="H91" s="234"/>
      <c r="I91" s="234"/>
      <c r="J91" s="234"/>
      <c r="K91" s="234"/>
      <c r="L91" s="216"/>
      <c r="M91" s="216"/>
      <c r="N91" s="216" t="s">
        <v>93</v>
      </c>
      <c r="O91" s="216"/>
      <c r="P91" s="216"/>
      <c r="Q91" s="216"/>
      <c r="R91" s="216"/>
      <c r="S91" s="216"/>
      <c r="T91" s="216"/>
      <c r="U91" s="216"/>
      <c r="V91" s="216"/>
      <c r="W91" s="216"/>
      <c r="X91" s="216"/>
      <c r="Y91" s="216"/>
      <c r="Z91" s="216"/>
      <c r="AA91" s="216"/>
      <c r="AB91" s="216"/>
      <c r="AC91" s="216"/>
      <c r="AD91" s="216"/>
      <c r="AE91" s="216"/>
      <c r="AF91" s="216"/>
      <c r="AG91" s="216"/>
      <c r="AH91" s="216"/>
      <c r="AI91" s="216"/>
      <c r="AJ91" s="219" t="str">
        <f>C91</f>
        <v>Materiál: TŘ11 – 11375. Povrchová úprava: galvanicky zinkováno.</v>
      </c>
      <c r="AK91" s="216"/>
      <c r="AL91" s="216"/>
      <c r="AM91" s="216"/>
      <c r="AN91" s="216"/>
      <c r="AO91" s="216"/>
      <c r="AP91" s="216"/>
      <c r="AQ91" s="216"/>
    </row>
    <row r="92" spans="1:43" outlineLevel="1" x14ac:dyDescent="0.25">
      <c r="A92" s="217">
        <v>26</v>
      </c>
      <c r="B92" s="223"/>
      <c r="C92" s="266" t="s">
        <v>159</v>
      </c>
      <c r="D92" s="225" t="s">
        <v>90</v>
      </c>
      <c r="E92" s="229">
        <v>1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16"/>
      <c r="M92" s="216"/>
      <c r="N92" s="216" t="s">
        <v>91</v>
      </c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6"/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</row>
    <row r="93" spans="1:43" outlineLevel="1" x14ac:dyDescent="0.25">
      <c r="A93" s="217"/>
      <c r="B93" s="223"/>
      <c r="C93" s="267" t="s">
        <v>155</v>
      </c>
      <c r="D93" s="226"/>
      <c r="E93" s="230"/>
      <c r="F93" s="235"/>
      <c r="G93" s="236"/>
      <c r="H93" s="234"/>
      <c r="I93" s="234"/>
      <c r="J93" s="234"/>
      <c r="K93" s="234"/>
      <c r="L93" s="216"/>
      <c r="M93" s="216"/>
      <c r="N93" s="216" t="s">
        <v>93</v>
      </c>
      <c r="O93" s="216"/>
      <c r="P93" s="216"/>
      <c r="Q93" s="216"/>
      <c r="R93" s="216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  <c r="AF93" s="216"/>
      <c r="AG93" s="216"/>
      <c r="AH93" s="216"/>
      <c r="AI93" s="216"/>
      <c r="AJ93" s="219" t="str">
        <f>C93</f>
        <v>Trouba spirálně vinutá.</v>
      </c>
      <c r="AK93" s="216"/>
      <c r="AL93" s="216"/>
      <c r="AM93" s="216"/>
      <c r="AN93" s="216"/>
      <c r="AO93" s="216"/>
      <c r="AP93" s="216"/>
      <c r="AQ93" s="216"/>
    </row>
    <row r="94" spans="1:43" outlineLevel="1" x14ac:dyDescent="0.25">
      <c r="A94" s="217"/>
      <c r="B94" s="223"/>
      <c r="C94" s="267" t="s">
        <v>143</v>
      </c>
      <c r="D94" s="226"/>
      <c r="E94" s="230"/>
      <c r="F94" s="235"/>
      <c r="G94" s="236"/>
      <c r="H94" s="234"/>
      <c r="I94" s="234"/>
      <c r="J94" s="234"/>
      <c r="K94" s="234"/>
      <c r="L94" s="216"/>
      <c r="M94" s="216"/>
      <c r="N94" s="216" t="s">
        <v>93</v>
      </c>
      <c r="O94" s="216"/>
      <c r="P94" s="216"/>
      <c r="Q94" s="216"/>
      <c r="R94" s="216"/>
      <c r="S94" s="216"/>
      <c r="T94" s="216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  <c r="AF94" s="216"/>
      <c r="AG94" s="216"/>
      <c r="AH94" s="216"/>
      <c r="AI94" s="216"/>
      <c r="AJ94" s="219" t="str">
        <f>C94</f>
        <v>Materiál: TŘ11 – 11375. Povrchová úprava: galvanicky zinkováno.</v>
      </c>
      <c r="AK94" s="216"/>
      <c r="AL94" s="216"/>
      <c r="AM94" s="216"/>
      <c r="AN94" s="216"/>
      <c r="AO94" s="216"/>
      <c r="AP94" s="216"/>
      <c r="AQ94" s="216"/>
    </row>
    <row r="95" spans="1:43" outlineLevel="1" x14ac:dyDescent="0.25">
      <c r="A95" s="217">
        <v>27</v>
      </c>
      <c r="B95" s="223"/>
      <c r="C95" s="266" t="s">
        <v>160</v>
      </c>
      <c r="D95" s="225" t="s">
        <v>90</v>
      </c>
      <c r="E95" s="229">
        <v>2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16"/>
      <c r="M95" s="216"/>
      <c r="N95" s="216" t="s">
        <v>91</v>
      </c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6"/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</row>
    <row r="96" spans="1:43" outlineLevel="1" x14ac:dyDescent="0.25">
      <c r="A96" s="217"/>
      <c r="B96" s="223"/>
      <c r="C96" s="267" t="s">
        <v>155</v>
      </c>
      <c r="D96" s="226"/>
      <c r="E96" s="230"/>
      <c r="F96" s="235"/>
      <c r="G96" s="236"/>
      <c r="H96" s="234"/>
      <c r="I96" s="234"/>
      <c r="J96" s="234"/>
      <c r="K96" s="234"/>
      <c r="L96" s="216"/>
      <c r="M96" s="216"/>
      <c r="N96" s="216" t="s">
        <v>93</v>
      </c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6"/>
      <c r="AH96" s="216"/>
      <c r="AI96" s="216"/>
      <c r="AJ96" s="219" t="str">
        <f>C96</f>
        <v>Trouba spirálně vinutá.</v>
      </c>
      <c r="AK96" s="216"/>
      <c r="AL96" s="216"/>
      <c r="AM96" s="216"/>
      <c r="AN96" s="216"/>
      <c r="AO96" s="216"/>
      <c r="AP96" s="216"/>
      <c r="AQ96" s="216"/>
    </row>
    <row r="97" spans="1:43" outlineLevel="1" x14ac:dyDescent="0.25">
      <c r="A97" s="217"/>
      <c r="B97" s="223"/>
      <c r="C97" s="267" t="s">
        <v>143</v>
      </c>
      <c r="D97" s="226"/>
      <c r="E97" s="230"/>
      <c r="F97" s="235"/>
      <c r="G97" s="236"/>
      <c r="H97" s="234"/>
      <c r="I97" s="234"/>
      <c r="J97" s="234"/>
      <c r="K97" s="234"/>
      <c r="L97" s="216"/>
      <c r="M97" s="216"/>
      <c r="N97" s="216" t="s">
        <v>93</v>
      </c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6"/>
      <c r="AH97" s="216"/>
      <c r="AI97" s="216"/>
      <c r="AJ97" s="219" t="str">
        <f>C97</f>
        <v>Materiál: TŘ11 – 11375. Povrchová úprava: galvanicky zinkováno.</v>
      </c>
      <c r="AK97" s="216"/>
      <c r="AL97" s="216"/>
      <c r="AM97" s="216"/>
      <c r="AN97" s="216"/>
      <c r="AO97" s="216"/>
      <c r="AP97" s="216"/>
      <c r="AQ97" s="216"/>
    </row>
    <row r="98" spans="1:43" outlineLevel="1" x14ac:dyDescent="0.25">
      <c r="A98" s="217">
        <v>28</v>
      </c>
      <c r="B98" s="223"/>
      <c r="C98" s="266" t="s">
        <v>161</v>
      </c>
      <c r="D98" s="225" t="s">
        <v>90</v>
      </c>
      <c r="E98" s="229">
        <v>1</v>
      </c>
      <c r="F98" s="233"/>
      <c r="G98" s="234">
        <f>ROUND(E98*F98,2)</f>
        <v>0</v>
      </c>
      <c r="H98" s="233"/>
      <c r="I98" s="234">
        <f>ROUND(E98*H98,2)</f>
        <v>0</v>
      </c>
      <c r="J98" s="233"/>
      <c r="K98" s="234">
        <f>ROUND(E98*J98,2)</f>
        <v>0</v>
      </c>
      <c r="L98" s="216"/>
      <c r="M98" s="216"/>
      <c r="N98" s="216" t="s">
        <v>91</v>
      </c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6"/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</row>
    <row r="99" spans="1:43" outlineLevel="1" x14ac:dyDescent="0.25">
      <c r="A99" s="217"/>
      <c r="B99" s="223"/>
      <c r="C99" s="267" t="s">
        <v>155</v>
      </c>
      <c r="D99" s="226"/>
      <c r="E99" s="230"/>
      <c r="F99" s="235"/>
      <c r="G99" s="236"/>
      <c r="H99" s="234"/>
      <c r="I99" s="234"/>
      <c r="J99" s="234"/>
      <c r="K99" s="234"/>
      <c r="L99" s="216"/>
      <c r="M99" s="216"/>
      <c r="N99" s="216" t="s">
        <v>93</v>
      </c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6"/>
      <c r="AH99" s="216"/>
      <c r="AI99" s="216"/>
      <c r="AJ99" s="219" t="str">
        <f>C99</f>
        <v>Trouba spirálně vinutá.</v>
      </c>
      <c r="AK99" s="216"/>
      <c r="AL99" s="216"/>
      <c r="AM99" s="216"/>
      <c r="AN99" s="216"/>
      <c r="AO99" s="216"/>
      <c r="AP99" s="216"/>
      <c r="AQ99" s="216"/>
    </row>
    <row r="100" spans="1:43" outlineLevel="1" x14ac:dyDescent="0.25">
      <c r="A100" s="217"/>
      <c r="B100" s="223"/>
      <c r="C100" s="267" t="s">
        <v>143</v>
      </c>
      <c r="D100" s="226"/>
      <c r="E100" s="230"/>
      <c r="F100" s="235"/>
      <c r="G100" s="236"/>
      <c r="H100" s="234"/>
      <c r="I100" s="234"/>
      <c r="J100" s="234"/>
      <c r="K100" s="234"/>
      <c r="L100" s="216"/>
      <c r="M100" s="216"/>
      <c r="N100" s="216" t="s">
        <v>93</v>
      </c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/>
      <c r="AH100" s="216"/>
      <c r="AI100" s="216"/>
      <c r="AJ100" s="219" t="str">
        <f>C100</f>
        <v>Materiál: TŘ11 – 11375. Povrchová úprava: galvanicky zinkováno.</v>
      </c>
      <c r="AK100" s="216"/>
      <c r="AL100" s="216"/>
      <c r="AM100" s="216"/>
      <c r="AN100" s="216"/>
      <c r="AO100" s="216"/>
      <c r="AP100" s="216"/>
      <c r="AQ100" s="216"/>
    </row>
    <row r="101" spans="1:43" outlineLevel="1" x14ac:dyDescent="0.25">
      <c r="A101" s="217">
        <v>29</v>
      </c>
      <c r="B101" s="223"/>
      <c r="C101" s="266" t="s">
        <v>162</v>
      </c>
      <c r="D101" s="225" t="s">
        <v>90</v>
      </c>
      <c r="E101" s="229">
        <v>10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16"/>
      <c r="M101" s="216"/>
      <c r="N101" s="216" t="s">
        <v>91</v>
      </c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16"/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</row>
    <row r="102" spans="1:43" outlineLevel="1" x14ac:dyDescent="0.25">
      <c r="A102" s="217"/>
      <c r="B102" s="223"/>
      <c r="C102" s="267" t="s">
        <v>143</v>
      </c>
      <c r="D102" s="226"/>
      <c r="E102" s="230"/>
      <c r="F102" s="235"/>
      <c r="G102" s="236"/>
      <c r="H102" s="234"/>
      <c r="I102" s="234"/>
      <c r="J102" s="234"/>
      <c r="K102" s="234"/>
      <c r="L102" s="216"/>
      <c r="M102" s="216"/>
      <c r="N102" s="216" t="s">
        <v>93</v>
      </c>
      <c r="O102" s="216"/>
      <c r="P102" s="216"/>
      <c r="Q102" s="216"/>
      <c r="R102" s="216"/>
      <c r="S102" s="216"/>
      <c r="T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16"/>
      <c r="AH102" s="216"/>
      <c r="AI102" s="216"/>
      <c r="AJ102" s="219" t="str">
        <f>C102</f>
        <v>Materiál: TŘ11 – 11375. Povrchová úprava: galvanicky zinkováno.</v>
      </c>
      <c r="AK102" s="216"/>
      <c r="AL102" s="216"/>
      <c r="AM102" s="216"/>
      <c r="AN102" s="216"/>
      <c r="AO102" s="216"/>
      <c r="AP102" s="216"/>
      <c r="AQ102" s="216"/>
    </row>
    <row r="103" spans="1:43" outlineLevel="1" x14ac:dyDescent="0.25">
      <c r="A103" s="217">
        <v>30</v>
      </c>
      <c r="B103" s="223"/>
      <c r="C103" s="266" t="s">
        <v>163</v>
      </c>
      <c r="D103" s="225" t="s">
        <v>90</v>
      </c>
      <c r="E103" s="229">
        <v>2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16"/>
      <c r="M103" s="216"/>
      <c r="N103" s="216" t="s">
        <v>91</v>
      </c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16"/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</row>
    <row r="104" spans="1:43" outlineLevel="1" x14ac:dyDescent="0.25">
      <c r="A104" s="217"/>
      <c r="B104" s="223"/>
      <c r="C104" s="267" t="s">
        <v>164</v>
      </c>
      <c r="D104" s="226"/>
      <c r="E104" s="230"/>
      <c r="F104" s="235"/>
      <c r="G104" s="236"/>
      <c r="H104" s="234"/>
      <c r="I104" s="234"/>
      <c r="J104" s="234"/>
      <c r="K104" s="234"/>
      <c r="L104" s="216"/>
      <c r="M104" s="216"/>
      <c r="N104" s="216" t="s">
        <v>93</v>
      </c>
      <c r="O104" s="216"/>
      <c r="P104" s="216"/>
      <c r="Q104" s="216"/>
      <c r="R104" s="216"/>
      <c r="S104" s="216"/>
      <c r="T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6"/>
      <c r="AG104" s="216"/>
      <c r="AH104" s="216"/>
      <c r="AI104" s="216"/>
      <c r="AJ104" s="219" t="str">
        <f>C104</f>
        <v>0</v>
      </c>
      <c r="AK104" s="216"/>
      <c r="AL104" s="216"/>
      <c r="AM104" s="216"/>
      <c r="AN104" s="216"/>
      <c r="AO104" s="216"/>
      <c r="AP104" s="216"/>
      <c r="AQ104" s="216"/>
    </row>
    <row r="105" spans="1:43" outlineLevel="1" x14ac:dyDescent="0.25">
      <c r="A105" s="217"/>
      <c r="B105" s="223"/>
      <c r="C105" s="267" t="s">
        <v>143</v>
      </c>
      <c r="D105" s="226"/>
      <c r="E105" s="230"/>
      <c r="F105" s="235"/>
      <c r="G105" s="236"/>
      <c r="H105" s="234"/>
      <c r="I105" s="234"/>
      <c r="J105" s="234"/>
      <c r="K105" s="234"/>
      <c r="L105" s="216"/>
      <c r="M105" s="216"/>
      <c r="N105" s="216" t="s">
        <v>93</v>
      </c>
      <c r="O105" s="216"/>
      <c r="P105" s="216"/>
      <c r="Q105" s="216"/>
      <c r="R105" s="216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16"/>
      <c r="AH105" s="216"/>
      <c r="AI105" s="216"/>
      <c r="AJ105" s="219" t="str">
        <f>C105</f>
        <v>Materiál: TŘ11 – 11375. Povrchová úprava: galvanicky zinkováno.</v>
      </c>
      <c r="AK105" s="216"/>
      <c r="AL105" s="216"/>
      <c r="AM105" s="216"/>
      <c r="AN105" s="216"/>
      <c r="AO105" s="216"/>
      <c r="AP105" s="216"/>
      <c r="AQ105" s="216"/>
    </row>
    <row r="106" spans="1:43" outlineLevel="1" x14ac:dyDescent="0.25">
      <c r="A106" s="217">
        <v>31</v>
      </c>
      <c r="B106" s="223"/>
      <c r="C106" s="266" t="s">
        <v>165</v>
      </c>
      <c r="D106" s="225" t="s">
        <v>90</v>
      </c>
      <c r="E106" s="229">
        <v>1</v>
      </c>
      <c r="F106" s="233"/>
      <c r="G106" s="234">
        <f>ROUND(E106*F106,2)</f>
        <v>0</v>
      </c>
      <c r="H106" s="233"/>
      <c r="I106" s="234">
        <f>ROUND(E106*H106,2)</f>
        <v>0</v>
      </c>
      <c r="J106" s="233"/>
      <c r="K106" s="234">
        <f>ROUND(E106*J106,2)</f>
        <v>0</v>
      </c>
      <c r="L106" s="216"/>
      <c r="M106" s="216"/>
      <c r="N106" s="216" t="s">
        <v>91</v>
      </c>
      <c r="O106" s="216"/>
      <c r="P106" s="216"/>
      <c r="Q106" s="216"/>
      <c r="R106" s="216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6"/>
      <c r="AG106" s="216"/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</row>
    <row r="107" spans="1:43" outlineLevel="1" x14ac:dyDescent="0.25">
      <c r="A107" s="217"/>
      <c r="B107" s="223"/>
      <c r="C107" s="267" t="s">
        <v>166</v>
      </c>
      <c r="D107" s="226"/>
      <c r="E107" s="230"/>
      <c r="F107" s="235"/>
      <c r="G107" s="236"/>
      <c r="H107" s="234"/>
      <c r="I107" s="234"/>
      <c r="J107" s="234"/>
      <c r="K107" s="234"/>
      <c r="L107" s="216"/>
      <c r="M107" s="216"/>
      <c r="N107" s="216" t="s">
        <v>93</v>
      </c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/>
      <c r="AH107" s="216"/>
      <c r="AI107" s="216"/>
      <c r="AJ107" s="219" t="str">
        <f>C107</f>
        <v>Počet segmentů: 5ks.</v>
      </c>
      <c r="AK107" s="216"/>
      <c r="AL107" s="216"/>
      <c r="AM107" s="216"/>
      <c r="AN107" s="216"/>
      <c r="AO107" s="216"/>
      <c r="AP107" s="216"/>
      <c r="AQ107" s="216"/>
    </row>
    <row r="108" spans="1:43" outlineLevel="1" x14ac:dyDescent="0.25">
      <c r="A108" s="217"/>
      <c r="B108" s="223"/>
      <c r="C108" s="267" t="s">
        <v>143</v>
      </c>
      <c r="D108" s="226"/>
      <c r="E108" s="230"/>
      <c r="F108" s="235"/>
      <c r="G108" s="236"/>
      <c r="H108" s="234"/>
      <c r="I108" s="234"/>
      <c r="J108" s="234"/>
      <c r="K108" s="234"/>
      <c r="L108" s="216"/>
      <c r="M108" s="216"/>
      <c r="N108" s="216" t="s">
        <v>93</v>
      </c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6"/>
      <c r="AG108" s="216"/>
      <c r="AH108" s="216"/>
      <c r="AI108" s="216"/>
      <c r="AJ108" s="219" t="str">
        <f>C108</f>
        <v>Materiál: TŘ11 – 11375. Povrchová úprava: galvanicky zinkováno.</v>
      </c>
      <c r="AK108" s="216"/>
      <c r="AL108" s="216"/>
      <c r="AM108" s="216"/>
      <c r="AN108" s="216"/>
      <c r="AO108" s="216"/>
      <c r="AP108" s="216"/>
      <c r="AQ108" s="216"/>
    </row>
    <row r="109" spans="1:43" outlineLevel="1" x14ac:dyDescent="0.25">
      <c r="A109" s="217">
        <v>32</v>
      </c>
      <c r="B109" s="223"/>
      <c r="C109" s="266" t="s">
        <v>167</v>
      </c>
      <c r="D109" s="225" t="s">
        <v>90</v>
      </c>
      <c r="E109" s="229">
        <v>3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16"/>
      <c r="M109" s="216"/>
      <c r="N109" s="216" t="s">
        <v>91</v>
      </c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</row>
    <row r="110" spans="1:43" outlineLevel="1" x14ac:dyDescent="0.25">
      <c r="A110" s="217"/>
      <c r="B110" s="223"/>
      <c r="C110" s="267" t="s">
        <v>168</v>
      </c>
      <c r="D110" s="226"/>
      <c r="E110" s="230"/>
      <c r="F110" s="235"/>
      <c r="G110" s="236"/>
      <c r="H110" s="234"/>
      <c r="I110" s="234"/>
      <c r="J110" s="234"/>
      <c r="K110" s="234"/>
      <c r="L110" s="216"/>
      <c r="M110" s="216"/>
      <c r="N110" s="216" t="s">
        <v>93</v>
      </c>
      <c r="O110" s="216"/>
      <c r="P110" s="216"/>
      <c r="Q110" s="216"/>
      <c r="R110" s="216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16"/>
      <c r="AH110" s="216"/>
      <c r="AI110" s="216"/>
      <c r="AJ110" s="219" t="str">
        <f>C110</f>
        <v>Počet segmentů: 4ks.</v>
      </c>
      <c r="AK110" s="216"/>
      <c r="AL110" s="216"/>
      <c r="AM110" s="216"/>
      <c r="AN110" s="216"/>
      <c r="AO110" s="216"/>
      <c r="AP110" s="216"/>
      <c r="AQ110" s="216"/>
    </row>
    <row r="111" spans="1:43" outlineLevel="1" x14ac:dyDescent="0.25">
      <c r="A111" s="217"/>
      <c r="B111" s="223"/>
      <c r="C111" s="267" t="s">
        <v>143</v>
      </c>
      <c r="D111" s="226"/>
      <c r="E111" s="230"/>
      <c r="F111" s="235"/>
      <c r="G111" s="236"/>
      <c r="H111" s="234"/>
      <c r="I111" s="234"/>
      <c r="J111" s="234"/>
      <c r="K111" s="234"/>
      <c r="L111" s="216"/>
      <c r="M111" s="216"/>
      <c r="N111" s="216" t="s">
        <v>93</v>
      </c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  <c r="AI111" s="216"/>
      <c r="AJ111" s="219" t="str">
        <f>C111</f>
        <v>Materiál: TŘ11 – 11375. Povrchová úprava: galvanicky zinkováno.</v>
      </c>
      <c r="AK111" s="216"/>
      <c r="AL111" s="216"/>
      <c r="AM111" s="216"/>
      <c r="AN111" s="216"/>
      <c r="AO111" s="216"/>
      <c r="AP111" s="216"/>
      <c r="AQ111" s="216"/>
    </row>
    <row r="112" spans="1:43" outlineLevel="1" x14ac:dyDescent="0.25">
      <c r="A112" s="217">
        <v>33</v>
      </c>
      <c r="B112" s="223"/>
      <c r="C112" s="266" t="s">
        <v>169</v>
      </c>
      <c r="D112" s="225" t="s">
        <v>90</v>
      </c>
      <c r="E112" s="229">
        <v>1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16"/>
      <c r="M112" s="216"/>
      <c r="N112" s="216" t="s">
        <v>91</v>
      </c>
      <c r="O112" s="216"/>
      <c r="P112" s="216"/>
      <c r="Q112" s="216"/>
      <c r="R112" s="216"/>
      <c r="S112" s="216"/>
      <c r="T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  <c r="AF112" s="216"/>
      <c r="AG112" s="216"/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</row>
    <row r="113" spans="1:43" outlineLevel="1" x14ac:dyDescent="0.25">
      <c r="A113" s="217"/>
      <c r="B113" s="223"/>
      <c r="C113" s="267" t="s">
        <v>168</v>
      </c>
      <c r="D113" s="226"/>
      <c r="E113" s="230"/>
      <c r="F113" s="235"/>
      <c r="G113" s="236"/>
      <c r="H113" s="234"/>
      <c r="I113" s="234"/>
      <c r="J113" s="234"/>
      <c r="K113" s="234"/>
      <c r="L113" s="216"/>
      <c r="M113" s="216"/>
      <c r="N113" s="216" t="s">
        <v>93</v>
      </c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  <c r="AI113" s="216"/>
      <c r="AJ113" s="219" t="str">
        <f>C113</f>
        <v>Počet segmentů: 4ks.</v>
      </c>
      <c r="AK113" s="216"/>
      <c r="AL113" s="216"/>
      <c r="AM113" s="216"/>
      <c r="AN113" s="216"/>
      <c r="AO113" s="216"/>
      <c r="AP113" s="216"/>
      <c r="AQ113" s="216"/>
    </row>
    <row r="114" spans="1:43" outlineLevel="1" x14ac:dyDescent="0.25">
      <c r="A114" s="217"/>
      <c r="B114" s="223"/>
      <c r="C114" s="267" t="s">
        <v>143</v>
      </c>
      <c r="D114" s="226"/>
      <c r="E114" s="230"/>
      <c r="F114" s="235"/>
      <c r="G114" s="236"/>
      <c r="H114" s="234"/>
      <c r="I114" s="234"/>
      <c r="J114" s="234"/>
      <c r="K114" s="234"/>
      <c r="L114" s="216"/>
      <c r="M114" s="216"/>
      <c r="N114" s="216" t="s">
        <v>93</v>
      </c>
      <c r="O114" s="216"/>
      <c r="P114" s="216"/>
      <c r="Q114" s="216"/>
      <c r="R114" s="216"/>
      <c r="S114" s="216"/>
      <c r="T114" s="216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  <c r="AF114" s="216"/>
      <c r="AG114" s="216"/>
      <c r="AH114" s="216"/>
      <c r="AI114" s="216"/>
      <c r="AJ114" s="219" t="str">
        <f>C114</f>
        <v>Materiál: TŘ11 – 11375. Povrchová úprava: galvanicky zinkováno.</v>
      </c>
      <c r="AK114" s="216"/>
      <c r="AL114" s="216"/>
      <c r="AM114" s="216"/>
      <c r="AN114" s="216"/>
      <c r="AO114" s="216"/>
      <c r="AP114" s="216"/>
      <c r="AQ114" s="216"/>
    </row>
    <row r="115" spans="1:43" outlineLevel="1" x14ac:dyDescent="0.25">
      <c r="A115" s="217">
        <v>34</v>
      </c>
      <c r="B115" s="223"/>
      <c r="C115" s="266" t="s">
        <v>170</v>
      </c>
      <c r="D115" s="225" t="s">
        <v>90</v>
      </c>
      <c r="E115" s="229">
        <v>1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16"/>
      <c r="M115" s="216"/>
      <c r="N115" s="216" t="s">
        <v>91</v>
      </c>
      <c r="O115" s="216"/>
      <c r="P115" s="216"/>
      <c r="Q115" s="216"/>
      <c r="R115" s="216"/>
      <c r="S115" s="216"/>
      <c r="T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16"/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</row>
    <row r="116" spans="1:43" outlineLevel="1" x14ac:dyDescent="0.25">
      <c r="A116" s="217"/>
      <c r="B116" s="223"/>
      <c r="C116" s="267" t="s">
        <v>143</v>
      </c>
      <c r="D116" s="226"/>
      <c r="E116" s="230"/>
      <c r="F116" s="235"/>
      <c r="G116" s="236"/>
      <c r="H116" s="234"/>
      <c r="I116" s="234"/>
      <c r="J116" s="234"/>
      <c r="K116" s="234"/>
      <c r="L116" s="216"/>
      <c r="M116" s="216"/>
      <c r="N116" s="216" t="s">
        <v>93</v>
      </c>
      <c r="O116" s="216"/>
      <c r="P116" s="216"/>
      <c r="Q116" s="216"/>
      <c r="R116" s="216"/>
      <c r="S116" s="216"/>
      <c r="T116" s="216"/>
      <c r="U116" s="216"/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/>
      <c r="AF116" s="216"/>
      <c r="AG116" s="216"/>
      <c r="AH116" s="216"/>
      <c r="AI116" s="216"/>
      <c r="AJ116" s="219" t="str">
        <f>C116</f>
        <v>Materiál: TŘ11 – 11375. Povrchová úprava: galvanicky zinkováno.</v>
      </c>
      <c r="AK116" s="216"/>
      <c r="AL116" s="216"/>
      <c r="AM116" s="216"/>
      <c r="AN116" s="216"/>
      <c r="AO116" s="216"/>
      <c r="AP116" s="216"/>
      <c r="AQ116" s="216"/>
    </row>
    <row r="117" spans="1:43" ht="20.399999999999999" outlineLevel="1" x14ac:dyDescent="0.25">
      <c r="A117" s="217">
        <v>35</v>
      </c>
      <c r="B117" s="223"/>
      <c r="C117" s="266" t="s">
        <v>171</v>
      </c>
      <c r="D117" s="225" t="s">
        <v>90</v>
      </c>
      <c r="E117" s="229">
        <v>1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16"/>
      <c r="M117" s="216"/>
      <c r="N117" s="216" t="s">
        <v>91</v>
      </c>
      <c r="O117" s="216"/>
      <c r="P117" s="216"/>
      <c r="Q117" s="216"/>
      <c r="R117" s="216"/>
      <c r="S117" s="216"/>
      <c r="T117" s="216"/>
      <c r="U117" s="216"/>
      <c r="V117" s="216"/>
      <c r="W117" s="216"/>
      <c r="X117" s="216"/>
      <c r="Y117" s="216"/>
      <c r="Z117" s="216"/>
      <c r="AA117" s="216"/>
      <c r="AB117" s="216"/>
      <c r="AC117" s="216"/>
      <c r="AD117" s="216"/>
      <c r="AE117" s="216"/>
      <c r="AF117" s="216"/>
      <c r="AG117" s="216"/>
      <c r="AH117" s="216"/>
      <c r="AI117" s="216"/>
      <c r="AJ117" s="216"/>
      <c r="AK117" s="216"/>
      <c r="AL117" s="216"/>
      <c r="AM117" s="216"/>
      <c r="AN117" s="216"/>
      <c r="AO117" s="216"/>
      <c r="AP117" s="216"/>
      <c r="AQ117" s="216"/>
    </row>
    <row r="118" spans="1:43" outlineLevel="1" x14ac:dyDescent="0.25">
      <c r="A118" s="217"/>
      <c r="B118" s="223"/>
      <c r="C118" s="267" t="s">
        <v>172</v>
      </c>
      <c r="D118" s="226"/>
      <c r="E118" s="230"/>
      <c r="F118" s="235"/>
      <c r="G118" s="236"/>
      <c r="H118" s="234"/>
      <c r="I118" s="234"/>
      <c r="J118" s="234"/>
      <c r="K118" s="234"/>
      <c r="L118" s="216"/>
      <c r="M118" s="216"/>
      <c r="N118" s="216" t="s">
        <v>93</v>
      </c>
      <c r="O118" s="216"/>
      <c r="P118" s="216"/>
      <c r="Q118" s="216"/>
      <c r="R118" s="216"/>
      <c r="S118" s="216"/>
      <c r="T118" s="216"/>
      <c r="U118" s="216"/>
      <c r="V118" s="216"/>
      <c r="W118" s="216"/>
      <c r="X118" s="216"/>
      <c r="Y118" s="216"/>
      <c r="Z118" s="216"/>
      <c r="AA118" s="216"/>
      <c r="AB118" s="216"/>
      <c r="AC118" s="216"/>
      <c r="AD118" s="216"/>
      <c r="AE118" s="216"/>
      <c r="AF118" s="216"/>
      <c r="AG118" s="216"/>
      <c r="AH118" s="216"/>
      <c r="AI118" s="216"/>
      <c r="AJ118" s="219" t="str">
        <f>C118</f>
        <v>Nízkotlaké provedení. Třída těsnosti: A.</v>
      </c>
      <c r="AK118" s="216"/>
      <c r="AL118" s="216"/>
      <c r="AM118" s="216"/>
      <c r="AN118" s="216"/>
      <c r="AO118" s="216"/>
      <c r="AP118" s="216"/>
      <c r="AQ118" s="216"/>
    </row>
    <row r="119" spans="1:43" outlineLevel="1" x14ac:dyDescent="0.25">
      <c r="A119" s="217"/>
      <c r="B119" s="223"/>
      <c r="C119" s="267" t="s">
        <v>143</v>
      </c>
      <c r="D119" s="226"/>
      <c r="E119" s="230"/>
      <c r="F119" s="235"/>
      <c r="G119" s="236"/>
      <c r="H119" s="234"/>
      <c r="I119" s="234"/>
      <c r="J119" s="234"/>
      <c r="K119" s="234"/>
      <c r="L119" s="216"/>
      <c r="M119" s="216"/>
      <c r="N119" s="216" t="s">
        <v>93</v>
      </c>
      <c r="O119" s="216"/>
      <c r="P119" s="216"/>
      <c r="Q119" s="216"/>
      <c r="R119" s="216"/>
      <c r="S119" s="216"/>
      <c r="T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6"/>
      <c r="AG119" s="216"/>
      <c r="AH119" s="216"/>
      <c r="AI119" s="216"/>
      <c r="AJ119" s="219" t="str">
        <f>C119</f>
        <v>Materiál: TŘ11 – 11375. Povrchová úprava: galvanicky zinkováno.</v>
      </c>
      <c r="AK119" s="216"/>
      <c r="AL119" s="216"/>
      <c r="AM119" s="216"/>
      <c r="AN119" s="216"/>
      <c r="AO119" s="216"/>
      <c r="AP119" s="216"/>
      <c r="AQ119" s="216"/>
    </row>
    <row r="120" spans="1:43" outlineLevel="1" x14ac:dyDescent="0.25">
      <c r="A120" s="217">
        <v>36</v>
      </c>
      <c r="B120" s="223"/>
      <c r="C120" s="266" t="s">
        <v>173</v>
      </c>
      <c r="D120" s="225" t="s">
        <v>90</v>
      </c>
      <c r="E120" s="229">
        <v>122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16"/>
      <c r="M120" s="216"/>
      <c r="N120" s="216" t="s">
        <v>91</v>
      </c>
      <c r="O120" s="216"/>
      <c r="P120" s="216"/>
      <c r="Q120" s="216"/>
      <c r="R120" s="216"/>
      <c r="S120" s="216"/>
      <c r="T120" s="216"/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  <c r="AF120" s="216"/>
      <c r="AG120" s="216"/>
      <c r="AH120" s="216"/>
      <c r="AI120" s="216"/>
      <c r="AJ120" s="216"/>
      <c r="AK120" s="216"/>
      <c r="AL120" s="216"/>
      <c r="AM120" s="216"/>
      <c r="AN120" s="216"/>
      <c r="AO120" s="216"/>
      <c r="AP120" s="216"/>
      <c r="AQ120" s="216"/>
    </row>
    <row r="121" spans="1:43" outlineLevel="1" x14ac:dyDescent="0.25">
      <c r="A121" s="217"/>
      <c r="B121" s="223"/>
      <c r="C121" s="267" t="s">
        <v>143</v>
      </c>
      <c r="D121" s="226"/>
      <c r="E121" s="230"/>
      <c r="F121" s="235"/>
      <c r="G121" s="236"/>
      <c r="H121" s="234"/>
      <c r="I121" s="234"/>
      <c r="J121" s="234"/>
      <c r="K121" s="234"/>
      <c r="L121" s="216"/>
      <c r="M121" s="216"/>
      <c r="N121" s="216" t="s">
        <v>93</v>
      </c>
      <c r="O121" s="216"/>
      <c r="P121" s="216"/>
      <c r="Q121" s="216"/>
      <c r="R121" s="216"/>
      <c r="S121" s="216"/>
      <c r="T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  <c r="AF121" s="216"/>
      <c r="AG121" s="216"/>
      <c r="AH121" s="216"/>
      <c r="AI121" s="216"/>
      <c r="AJ121" s="219" t="str">
        <f>C121</f>
        <v>Materiál: TŘ11 – 11375. Povrchová úprava: galvanicky zinkováno.</v>
      </c>
      <c r="AK121" s="216"/>
      <c r="AL121" s="216"/>
      <c r="AM121" s="216"/>
      <c r="AN121" s="216"/>
      <c r="AO121" s="216"/>
      <c r="AP121" s="216"/>
      <c r="AQ121" s="216"/>
    </row>
    <row r="122" spans="1:43" outlineLevel="1" x14ac:dyDescent="0.25">
      <c r="A122" s="217">
        <v>37</v>
      </c>
      <c r="B122" s="223"/>
      <c r="C122" s="266" t="s">
        <v>174</v>
      </c>
      <c r="D122" s="225" t="s">
        <v>90</v>
      </c>
      <c r="E122" s="229">
        <v>10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16"/>
      <c r="M122" s="216"/>
      <c r="N122" s="216" t="s">
        <v>91</v>
      </c>
      <c r="O122" s="216"/>
      <c r="P122" s="216"/>
      <c r="Q122" s="216"/>
      <c r="R122" s="216"/>
      <c r="S122" s="216"/>
      <c r="T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  <c r="AF122" s="216"/>
      <c r="AG122" s="216"/>
      <c r="AH122" s="216"/>
      <c r="AI122" s="216"/>
      <c r="AJ122" s="216"/>
      <c r="AK122" s="216"/>
      <c r="AL122" s="216"/>
      <c r="AM122" s="216"/>
      <c r="AN122" s="216"/>
      <c r="AO122" s="216"/>
      <c r="AP122" s="216"/>
      <c r="AQ122" s="216"/>
    </row>
    <row r="123" spans="1:43" outlineLevel="1" x14ac:dyDescent="0.25">
      <c r="A123" s="217"/>
      <c r="B123" s="223"/>
      <c r="C123" s="267" t="s">
        <v>143</v>
      </c>
      <c r="D123" s="226"/>
      <c r="E123" s="230"/>
      <c r="F123" s="235"/>
      <c r="G123" s="236"/>
      <c r="H123" s="234"/>
      <c r="I123" s="234"/>
      <c r="J123" s="234"/>
      <c r="K123" s="234"/>
      <c r="L123" s="216"/>
      <c r="M123" s="216"/>
      <c r="N123" s="216" t="s">
        <v>93</v>
      </c>
      <c r="O123" s="216"/>
      <c r="P123" s="216"/>
      <c r="Q123" s="216"/>
      <c r="R123" s="216"/>
      <c r="S123" s="216"/>
      <c r="T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  <c r="AF123" s="216"/>
      <c r="AG123" s="216"/>
      <c r="AH123" s="216"/>
      <c r="AI123" s="216"/>
      <c r="AJ123" s="219" t="str">
        <f>C123</f>
        <v>Materiál: TŘ11 – 11375. Povrchová úprava: galvanicky zinkováno.</v>
      </c>
      <c r="AK123" s="216"/>
      <c r="AL123" s="216"/>
      <c r="AM123" s="216"/>
      <c r="AN123" s="216"/>
      <c r="AO123" s="216"/>
      <c r="AP123" s="216"/>
      <c r="AQ123" s="216"/>
    </row>
    <row r="124" spans="1:43" outlineLevel="1" x14ac:dyDescent="0.25">
      <c r="A124" s="217">
        <v>38</v>
      </c>
      <c r="B124" s="223"/>
      <c r="C124" s="266" t="s">
        <v>175</v>
      </c>
      <c r="D124" s="225" t="s">
        <v>90</v>
      </c>
      <c r="E124" s="229">
        <v>8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16"/>
      <c r="M124" s="216"/>
      <c r="N124" s="216" t="s">
        <v>91</v>
      </c>
      <c r="O124" s="216"/>
      <c r="P124" s="216"/>
      <c r="Q124" s="216"/>
      <c r="R124" s="216"/>
      <c r="S124" s="216"/>
      <c r="T124" s="216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  <c r="AF124" s="216"/>
      <c r="AG124" s="216"/>
      <c r="AH124" s="216"/>
      <c r="AI124" s="216"/>
      <c r="AJ124" s="216"/>
      <c r="AK124" s="216"/>
      <c r="AL124" s="216"/>
      <c r="AM124" s="216"/>
      <c r="AN124" s="216"/>
      <c r="AO124" s="216"/>
      <c r="AP124" s="216"/>
      <c r="AQ124" s="216"/>
    </row>
    <row r="125" spans="1:43" outlineLevel="1" x14ac:dyDescent="0.25">
      <c r="A125" s="217"/>
      <c r="B125" s="223"/>
      <c r="C125" s="267" t="s">
        <v>143</v>
      </c>
      <c r="D125" s="226"/>
      <c r="E125" s="230"/>
      <c r="F125" s="235"/>
      <c r="G125" s="236"/>
      <c r="H125" s="234"/>
      <c r="I125" s="234"/>
      <c r="J125" s="234"/>
      <c r="K125" s="234"/>
      <c r="L125" s="216"/>
      <c r="M125" s="216"/>
      <c r="N125" s="216" t="s">
        <v>93</v>
      </c>
      <c r="O125" s="216"/>
      <c r="P125" s="216"/>
      <c r="Q125" s="216"/>
      <c r="R125" s="216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  <c r="AF125" s="216"/>
      <c r="AG125" s="216"/>
      <c r="AH125" s="216"/>
      <c r="AI125" s="216"/>
      <c r="AJ125" s="219" t="str">
        <f>C125</f>
        <v>Materiál: TŘ11 – 11375. Povrchová úprava: galvanicky zinkováno.</v>
      </c>
      <c r="AK125" s="216"/>
      <c r="AL125" s="216"/>
      <c r="AM125" s="216"/>
      <c r="AN125" s="216"/>
      <c r="AO125" s="216"/>
      <c r="AP125" s="216"/>
      <c r="AQ125" s="216"/>
    </row>
    <row r="126" spans="1:43" outlineLevel="1" x14ac:dyDescent="0.25">
      <c r="A126" s="217">
        <v>39</v>
      </c>
      <c r="B126" s="223"/>
      <c r="C126" s="266" t="s">
        <v>176</v>
      </c>
      <c r="D126" s="225" t="s">
        <v>90</v>
      </c>
      <c r="E126" s="229">
        <v>8</v>
      </c>
      <c r="F126" s="233"/>
      <c r="G126" s="234">
        <f>ROUND(E126*F126,2)</f>
        <v>0</v>
      </c>
      <c r="H126" s="233"/>
      <c r="I126" s="234">
        <f>ROUND(E126*H126,2)</f>
        <v>0</v>
      </c>
      <c r="J126" s="233"/>
      <c r="K126" s="234">
        <f>ROUND(E126*J126,2)</f>
        <v>0</v>
      </c>
      <c r="L126" s="216"/>
      <c r="M126" s="216"/>
      <c r="N126" s="216" t="s">
        <v>91</v>
      </c>
      <c r="O126" s="216"/>
      <c r="P126" s="216"/>
      <c r="Q126" s="216"/>
      <c r="R126" s="216"/>
      <c r="S126" s="216"/>
      <c r="T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  <c r="AF126" s="216"/>
      <c r="AG126" s="216"/>
      <c r="AH126" s="216"/>
      <c r="AI126" s="216"/>
      <c r="AJ126" s="216"/>
      <c r="AK126" s="216"/>
      <c r="AL126" s="216"/>
      <c r="AM126" s="216"/>
      <c r="AN126" s="216"/>
      <c r="AO126" s="216"/>
      <c r="AP126" s="216"/>
      <c r="AQ126" s="216"/>
    </row>
    <row r="127" spans="1:43" outlineLevel="1" x14ac:dyDescent="0.25">
      <c r="A127" s="217"/>
      <c r="B127" s="223"/>
      <c r="C127" s="267" t="s">
        <v>143</v>
      </c>
      <c r="D127" s="226"/>
      <c r="E127" s="230"/>
      <c r="F127" s="235"/>
      <c r="G127" s="236"/>
      <c r="H127" s="234"/>
      <c r="I127" s="234"/>
      <c r="J127" s="234"/>
      <c r="K127" s="234"/>
      <c r="L127" s="216"/>
      <c r="M127" s="216"/>
      <c r="N127" s="216" t="s">
        <v>93</v>
      </c>
      <c r="O127" s="216"/>
      <c r="P127" s="216"/>
      <c r="Q127" s="216"/>
      <c r="R127" s="216"/>
      <c r="S127" s="216"/>
      <c r="T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  <c r="AF127" s="216"/>
      <c r="AG127" s="216"/>
      <c r="AH127" s="216"/>
      <c r="AI127" s="216"/>
      <c r="AJ127" s="219" t="str">
        <f>C127</f>
        <v>Materiál: TŘ11 – 11375. Povrchová úprava: galvanicky zinkováno.</v>
      </c>
      <c r="AK127" s="216"/>
      <c r="AL127" s="216"/>
      <c r="AM127" s="216"/>
      <c r="AN127" s="216"/>
      <c r="AO127" s="216"/>
      <c r="AP127" s="216"/>
      <c r="AQ127" s="216"/>
    </row>
    <row r="128" spans="1:43" outlineLevel="1" x14ac:dyDescent="0.25">
      <c r="A128" s="217">
        <v>40</v>
      </c>
      <c r="B128" s="223"/>
      <c r="C128" s="266" t="s">
        <v>177</v>
      </c>
      <c r="D128" s="225" t="s">
        <v>90</v>
      </c>
      <c r="E128" s="229">
        <v>8</v>
      </c>
      <c r="F128" s="233"/>
      <c r="G128" s="234">
        <f>ROUND(E128*F128,2)</f>
        <v>0</v>
      </c>
      <c r="H128" s="233"/>
      <c r="I128" s="234">
        <f>ROUND(E128*H128,2)</f>
        <v>0</v>
      </c>
      <c r="J128" s="233"/>
      <c r="K128" s="234">
        <f>ROUND(E128*J128,2)</f>
        <v>0</v>
      </c>
      <c r="L128" s="216"/>
      <c r="M128" s="216"/>
      <c r="N128" s="216" t="s">
        <v>91</v>
      </c>
      <c r="O128" s="216"/>
      <c r="P128" s="216"/>
      <c r="Q128" s="216"/>
      <c r="R128" s="216"/>
      <c r="S128" s="216"/>
      <c r="T128" s="216"/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F128" s="216"/>
      <c r="AG128" s="216"/>
      <c r="AH128" s="216"/>
      <c r="AI128" s="216"/>
      <c r="AJ128" s="216"/>
      <c r="AK128" s="216"/>
      <c r="AL128" s="216"/>
      <c r="AM128" s="216"/>
      <c r="AN128" s="216"/>
      <c r="AO128" s="216"/>
      <c r="AP128" s="216"/>
      <c r="AQ128" s="216"/>
    </row>
    <row r="129" spans="1:43" outlineLevel="1" x14ac:dyDescent="0.25">
      <c r="A129" s="217"/>
      <c r="B129" s="223"/>
      <c r="C129" s="267" t="s">
        <v>143</v>
      </c>
      <c r="D129" s="226"/>
      <c r="E129" s="230"/>
      <c r="F129" s="235"/>
      <c r="G129" s="236"/>
      <c r="H129" s="234"/>
      <c r="I129" s="234"/>
      <c r="J129" s="234"/>
      <c r="K129" s="234"/>
      <c r="L129" s="216"/>
      <c r="M129" s="216"/>
      <c r="N129" s="216" t="s">
        <v>93</v>
      </c>
      <c r="O129" s="216"/>
      <c r="P129" s="216"/>
      <c r="Q129" s="216"/>
      <c r="R129" s="216"/>
      <c r="S129" s="216"/>
      <c r="T129" s="216"/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216"/>
      <c r="AF129" s="216"/>
      <c r="AG129" s="216"/>
      <c r="AH129" s="216"/>
      <c r="AI129" s="216"/>
      <c r="AJ129" s="219" t="str">
        <f>C129</f>
        <v>Materiál: TŘ11 – 11375. Povrchová úprava: galvanicky zinkováno.</v>
      </c>
      <c r="AK129" s="216"/>
      <c r="AL129" s="216"/>
      <c r="AM129" s="216"/>
      <c r="AN129" s="216"/>
      <c r="AO129" s="216"/>
      <c r="AP129" s="216"/>
      <c r="AQ129" s="216"/>
    </row>
    <row r="130" spans="1:43" outlineLevel="1" x14ac:dyDescent="0.25">
      <c r="A130" s="217">
        <v>41</v>
      </c>
      <c r="B130" s="223"/>
      <c r="C130" s="266" t="s">
        <v>178</v>
      </c>
      <c r="D130" s="225" t="s">
        <v>90</v>
      </c>
      <c r="E130" s="229">
        <v>16</v>
      </c>
      <c r="F130" s="233"/>
      <c r="G130" s="234">
        <f>ROUND(E130*F130,2)</f>
        <v>0</v>
      </c>
      <c r="H130" s="233"/>
      <c r="I130" s="234">
        <f>ROUND(E130*H130,2)</f>
        <v>0</v>
      </c>
      <c r="J130" s="233"/>
      <c r="K130" s="234">
        <f>ROUND(E130*J130,2)</f>
        <v>0</v>
      </c>
      <c r="L130" s="216"/>
      <c r="M130" s="216"/>
      <c r="N130" s="216" t="s">
        <v>91</v>
      </c>
      <c r="O130" s="216"/>
      <c r="P130" s="216"/>
      <c r="Q130" s="216"/>
      <c r="R130" s="216"/>
      <c r="S130" s="216"/>
      <c r="T130" s="216"/>
      <c r="U130" s="216"/>
      <c r="V130" s="216"/>
      <c r="W130" s="216"/>
      <c r="X130" s="216"/>
      <c r="Y130" s="216"/>
      <c r="Z130" s="216"/>
      <c r="AA130" s="216"/>
      <c r="AB130" s="216"/>
      <c r="AC130" s="216"/>
      <c r="AD130" s="216"/>
      <c r="AE130" s="216"/>
      <c r="AF130" s="216"/>
      <c r="AG130" s="216"/>
      <c r="AH130" s="216"/>
      <c r="AI130" s="216"/>
      <c r="AJ130" s="216"/>
      <c r="AK130" s="216"/>
      <c r="AL130" s="216"/>
      <c r="AM130" s="216"/>
      <c r="AN130" s="216"/>
      <c r="AO130" s="216"/>
      <c r="AP130" s="216"/>
      <c r="AQ130" s="216"/>
    </row>
    <row r="131" spans="1:43" outlineLevel="1" x14ac:dyDescent="0.25">
      <c r="A131" s="217"/>
      <c r="B131" s="223"/>
      <c r="C131" s="267" t="s">
        <v>143</v>
      </c>
      <c r="D131" s="226"/>
      <c r="E131" s="230"/>
      <c r="F131" s="235"/>
      <c r="G131" s="236"/>
      <c r="H131" s="234"/>
      <c r="I131" s="234"/>
      <c r="J131" s="234"/>
      <c r="K131" s="234"/>
      <c r="L131" s="216"/>
      <c r="M131" s="216"/>
      <c r="N131" s="216" t="s">
        <v>93</v>
      </c>
      <c r="O131" s="216"/>
      <c r="P131" s="216"/>
      <c r="Q131" s="216"/>
      <c r="R131" s="216"/>
      <c r="S131" s="216"/>
      <c r="T131" s="216"/>
      <c r="U131" s="216"/>
      <c r="V131" s="216"/>
      <c r="W131" s="216"/>
      <c r="X131" s="216"/>
      <c r="Y131" s="216"/>
      <c r="Z131" s="216"/>
      <c r="AA131" s="216"/>
      <c r="AB131" s="216"/>
      <c r="AC131" s="216"/>
      <c r="AD131" s="216"/>
      <c r="AE131" s="216"/>
      <c r="AF131" s="216"/>
      <c r="AG131" s="216"/>
      <c r="AH131" s="216"/>
      <c r="AI131" s="216"/>
      <c r="AJ131" s="219" t="str">
        <f>C131</f>
        <v>Materiál: TŘ11 – 11375. Povrchová úprava: galvanicky zinkováno.</v>
      </c>
      <c r="AK131" s="216"/>
      <c r="AL131" s="216"/>
      <c r="AM131" s="216"/>
      <c r="AN131" s="216"/>
      <c r="AO131" s="216"/>
      <c r="AP131" s="216"/>
      <c r="AQ131" s="216"/>
    </row>
    <row r="132" spans="1:43" outlineLevel="1" x14ac:dyDescent="0.25">
      <c r="A132" s="217">
        <v>42</v>
      </c>
      <c r="B132" s="223"/>
      <c r="C132" s="266" t="s">
        <v>179</v>
      </c>
      <c r="D132" s="225" t="s">
        <v>90</v>
      </c>
      <c r="E132" s="229">
        <v>14</v>
      </c>
      <c r="F132" s="233"/>
      <c r="G132" s="234">
        <f>ROUND(E132*F132,2)</f>
        <v>0</v>
      </c>
      <c r="H132" s="233"/>
      <c r="I132" s="234">
        <f>ROUND(E132*H132,2)</f>
        <v>0</v>
      </c>
      <c r="J132" s="233"/>
      <c r="K132" s="234">
        <f>ROUND(E132*J132,2)</f>
        <v>0</v>
      </c>
      <c r="L132" s="216"/>
      <c r="M132" s="216"/>
      <c r="N132" s="216" t="s">
        <v>91</v>
      </c>
      <c r="O132" s="216"/>
      <c r="P132" s="216"/>
      <c r="Q132" s="216"/>
      <c r="R132" s="216"/>
      <c r="S132" s="216"/>
      <c r="T132" s="216"/>
      <c r="U132" s="216"/>
      <c r="V132" s="216"/>
      <c r="W132" s="216"/>
      <c r="X132" s="216"/>
      <c r="Y132" s="216"/>
      <c r="Z132" s="216"/>
      <c r="AA132" s="216"/>
      <c r="AB132" s="216"/>
      <c r="AC132" s="216"/>
      <c r="AD132" s="216"/>
      <c r="AE132" s="216"/>
      <c r="AF132" s="216"/>
      <c r="AG132" s="216"/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</row>
    <row r="133" spans="1:43" outlineLevel="1" x14ac:dyDescent="0.25">
      <c r="A133" s="217"/>
      <c r="B133" s="223"/>
      <c r="C133" s="267" t="s">
        <v>143</v>
      </c>
      <c r="D133" s="226"/>
      <c r="E133" s="230"/>
      <c r="F133" s="235"/>
      <c r="G133" s="236"/>
      <c r="H133" s="234"/>
      <c r="I133" s="234"/>
      <c r="J133" s="234"/>
      <c r="K133" s="234"/>
      <c r="L133" s="216"/>
      <c r="M133" s="216"/>
      <c r="N133" s="216" t="s">
        <v>93</v>
      </c>
      <c r="O133" s="216"/>
      <c r="P133" s="216"/>
      <c r="Q133" s="216"/>
      <c r="R133" s="216"/>
      <c r="S133" s="216"/>
      <c r="T133" s="216"/>
      <c r="U133" s="216"/>
      <c r="V133" s="216"/>
      <c r="W133" s="216"/>
      <c r="X133" s="216"/>
      <c r="Y133" s="216"/>
      <c r="Z133" s="216"/>
      <c r="AA133" s="216"/>
      <c r="AB133" s="216"/>
      <c r="AC133" s="216"/>
      <c r="AD133" s="216"/>
      <c r="AE133" s="216"/>
      <c r="AF133" s="216"/>
      <c r="AG133" s="216"/>
      <c r="AH133" s="216"/>
      <c r="AI133" s="216"/>
      <c r="AJ133" s="219" t="str">
        <f>C133</f>
        <v>Materiál: TŘ11 – 11375. Povrchová úprava: galvanicky zinkováno.</v>
      </c>
      <c r="AK133" s="216"/>
      <c r="AL133" s="216"/>
      <c r="AM133" s="216"/>
      <c r="AN133" s="216"/>
      <c r="AO133" s="216"/>
      <c r="AP133" s="216"/>
      <c r="AQ133" s="216"/>
    </row>
    <row r="134" spans="1:43" outlineLevel="1" x14ac:dyDescent="0.25">
      <c r="A134" s="217">
        <v>43</v>
      </c>
      <c r="B134" s="223"/>
      <c r="C134" s="266" t="s">
        <v>180</v>
      </c>
      <c r="D134" s="225" t="s">
        <v>90</v>
      </c>
      <c r="E134" s="229">
        <v>5</v>
      </c>
      <c r="F134" s="233"/>
      <c r="G134" s="234">
        <f>ROUND(E134*F134,2)</f>
        <v>0</v>
      </c>
      <c r="H134" s="233"/>
      <c r="I134" s="234">
        <f>ROUND(E134*H134,2)</f>
        <v>0</v>
      </c>
      <c r="J134" s="233"/>
      <c r="K134" s="234">
        <f>ROUND(E134*J134,2)</f>
        <v>0</v>
      </c>
      <c r="L134" s="216"/>
      <c r="M134" s="216"/>
      <c r="N134" s="216" t="s">
        <v>91</v>
      </c>
      <c r="O134" s="216"/>
      <c r="P134" s="216"/>
      <c r="Q134" s="216"/>
      <c r="R134" s="216"/>
      <c r="S134" s="216"/>
      <c r="T134" s="216"/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  <c r="AF134" s="216"/>
      <c r="AG134" s="216"/>
      <c r="AH134" s="216"/>
      <c r="AI134" s="216"/>
      <c r="AJ134" s="216"/>
      <c r="AK134" s="216"/>
      <c r="AL134" s="216"/>
      <c r="AM134" s="216"/>
      <c r="AN134" s="216"/>
      <c r="AO134" s="216"/>
      <c r="AP134" s="216"/>
      <c r="AQ134" s="216"/>
    </row>
    <row r="135" spans="1:43" outlineLevel="1" x14ac:dyDescent="0.25">
      <c r="A135" s="217"/>
      <c r="B135" s="223"/>
      <c r="C135" s="267" t="s">
        <v>181</v>
      </c>
      <c r="D135" s="226"/>
      <c r="E135" s="230"/>
      <c r="F135" s="235"/>
      <c r="G135" s="236"/>
      <c r="H135" s="234"/>
      <c r="I135" s="234"/>
      <c r="J135" s="234"/>
      <c r="K135" s="234"/>
      <c r="L135" s="216"/>
      <c r="M135" s="216"/>
      <c r="N135" s="216" t="s">
        <v>93</v>
      </c>
      <c r="O135" s="216"/>
      <c r="P135" s="216"/>
      <c r="Q135" s="216"/>
      <c r="R135" s="216"/>
      <c r="S135" s="216"/>
      <c r="T135" s="216"/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  <c r="AF135" s="216"/>
      <c r="AG135" s="216"/>
      <c r="AH135" s="216"/>
      <c r="AI135" s="216"/>
      <c r="AJ135" s="219" t="str">
        <f>C135</f>
        <v>Objímka vč. patky a závitové trubky L=1000mm.</v>
      </c>
      <c r="AK135" s="216"/>
      <c r="AL135" s="216"/>
      <c r="AM135" s="216"/>
      <c r="AN135" s="216"/>
      <c r="AO135" s="216"/>
      <c r="AP135" s="216"/>
      <c r="AQ135" s="216"/>
    </row>
    <row r="136" spans="1:43" outlineLevel="1" x14ac:dyDescent="0.25">
      <c r="A136" s="217"/>
      <c r="B136" s="223"/>
      <c r="C136" s="267" t="s">
        <v>182</v>
      </c>
      <c r="D136" s="226"/>
      <c r="E136" s="230"/>
      <c r="F136" s="235"/>
      <c r="G136" s="236"/>
      <c r="H136" s="234"/>
      <c r="I136" s="234"/>
      <c r="J136" s="234"/>
      <c r="K136" s="234"/>
      <c r="L136" s="216"/>
      <c r="M136" s="216"/>
      <c r="N136" s="216" t="s">
        <v>93</v>
      </c>
      <c r="O136" s="216"/>
      <c r="P136" s="216"/>
      <c r="Q136" s="216"/>
      <c r="R136" s="216"/>
      <c r="S136" s="216"/>
      <c r="T136" s="216"/>
      <c r="U136" s="216"/>
      <c r="V136" s="216"/>
      <c r="W136" s="216"/>
      <c r="X136" s="216"/>
      <c r="Y136" s="216"/>
      <c r="Z136" s="216"/>
      <c r="AA136" s="216"/>
      <c r="AB136" s="216"/>
      <c r="AC136" s="216"/>
      <c r="AD136" s="216"/>
      <c r="AE136" s="216"/>
      <c r="AF136" s="216"/>
      <c r="AG136" s="216"/>
      <c r="AH136" s="216"/>
      <c r="AI136" s="216"/>
      <c r="AJ136" s="219" t="str">
        <f>C136</f>
        <v>Provedení: ocelový plech tl. 3mm, š. 40mm, závěsný nátrubek, tlumící guma tl. 3,4mm.</v>
      </c>
      <c r="AK136" s="216"/>
      <c r="AL136" s="216"/>
      <c r="AM136" s="216"/>
      <c r="AN136" s="216"/>
      <c r="AO136" s="216"/>
      <c r="AP136" s="216"/>
      <c r="AQ136" s="216"/>
    </row>
    <row r="137" spans="1:43" outlineLevel="1" x14ac:dyDescent="0.25">
      <c r="A137" s="217"/>
      <c r="B137" s="223"/>
      <c r="C137" s="267" t="s">
        <v>143</v>
      </c>
      <c r="D137" s="226"/>
      <c r="E137" s="230"/>
      <c r="F137" s="235"/>
      <c r="G137" s="236"/>
      <c r="H137" s="234"/>
      <c r="I137" s="234"/>
      <c r="J137" s="234"/>
      <c r="K137" s="234"/>
      <c r="L137" s="216"/>
      <c r="M137" s="216"/>
      <c r="N137" s="216" t="s">
        <v>93</v>
      </c>
      <c r="O137" s="216"/>
      <c r="P137" s="216"/>
      <c r="Q137" s="216"/>
      <c r="R137" s="216"/>
      <c r="S137" s="216"/>
      <c r="T137" s="216"/>
      <c r="U137" s="216"/>
      <c r="V137" s="216"/>
      <c r="W137" s="216"/>
      <c r="X137" s="216"/>
      <c r="Y137" s="216"/>
      <c r="Z137" s="216"/>
      <c r="AA137" s="216"/>
      <c r="AB137" s="216"/>
      <c r="AC137" s="216"/>
      <c r="AD137" s="216"/>
      <c r="AE137" s="216"/>
      <c r="AF137" s="216"/>
      <c r="AG137" s="216"/>
      <c r="AH137" s="216"/>
      <c r="AI137" s="216"/>
      <c r="AJ137" s="219" t="str">
        <f>C137</f>
        <v>Materiál: TŘ11 – 11375. Povrchová úprava: galvanicky zinkováno.</v>
      </c>
      <c r="AK137" s="216"/>
      <c r="AL137" s="216"/>
      <c r="AM137" s="216"/>
      <c r="AN137" s="216"/>
      <c r="AO137" s="216"/>
      <c r="AP137" s="216"/>
      <c r="AQ137" s="216"/>
    </row>
    <row r="138" spans="1:43" outlineLevel="1" x14ac:dyDescent="0.25">
      <c r="A138" s="217">
        <v>44</v>
      </c>
      <c r="B138" s="223"/>
      <c r="C138" s="266" t="s">
        <v>183</v>
      </c>
      <c r="D138" s="225" t="s">
        <v>90</v>
      </c>
      <c r="E138" s="229">
        <v>2</v>
      </c>
      <c r="F138" s="233"/>
      <c r="G138" s="234">
        <f>ROUND(E138*F138,2)</f>
        <v>0</v>
      </c>
      <c r="H138" s="233"/>
      <c r="I138" s="234">
        <f>ROUND(E138*H138,2)</f>
        <v>0</v>
      </c>
      <c r="J138" s="233"/>
      <c r="K138" s="234">
        <f>ROUND(E138*J138,2)</f>
        <v>0</v>
      </c>
      <c r="L138" s="216"/>
      <c r="M138" s="216"/>
      <c r="N138" s="216" t="s">
        <v>91</v>
      </c>
      <c r="O138" s="216"/>
      <c r="P138" s="216"/>
      <c r="Q138" s="216"/>
      <c r="R138" s="216"/>
      <c r="S138" s="216"/>
      <c r="T138" s="216"/>
      <c r="U138" s="216"/>
      <c r="V138" s="216"/>
      <c r="W138" s="216"/>
      <c r="X138" s="216"/>
      <c r="Y138" s="216"/>
      <c r="Z138" s="216"/>
      <c r="AA138" s="216"/>
      <c r="AB138" s="216"/>
      <c r="AC138" s="216"/>
      <c r="AD138" s="216"/>
      <c r="AE138" s="216"/>
      <c r="AF138" s="216"/>
      <c r="AG138" s="216"/>
      <c r="AH138" s="216"/>
      <c r="AI138" s="216"/>
      <c r="AJ138" s="216"/>
      <c r="AK138" s="216"/>
      <c r="AL138" s="216"/>
      <c r="AM138" s="216"/>
      <c r="AN138" s="216"/>
      <c r="AO138" s="216"/>
      <c r="AP138" s="216"/>
      <c r="AQ138" s="216"/>
    </row>
    <row r="139" spans="1:43" outlineLevel="1" x14ac:dyDescent="0.25">
      <c r="A139" s="217"/>
      <c r="B139" s="223"/>
      <c r="C139" s="267" t="s">
        <v>181</v>
      </c>
      <c r="D139" s="226"/>
      <c r="E139" s="230"/>
      <c r="F139" s="235"/>
      <c r="G139" s="236"/>
      <c r="H139" s="234"/>
      <c r="I139" s="234"/>
      <c r="J139" s="234"/>
      <c r="K139" s="234"/>
      <c r="L139" s="216"/>
      <c r="M139" s="216"/>
      <c r="N139" s="216" t="s">
        <v>93</v>
      </c>
      <c r="O139" s="216"/>
      <c r="P139" s="216"/>
      <c r="Q139" s="216"/>
      <c r="R139" s="216"/>
      <c r="S139" s="216"/>
      <c r="T139" s="216"/>
      <c r="U139" s="216"/>
      <c r="V139" s="216"/>
      <c r="W139" s="216"/>
      <c r="X139" s="216"/>
      <c r="Y139" s="216"/>
      <c r="Z139" s="216"/>
      <c r="AA139" s="216"/>
      <c r="AB139" s="216"/>
      <c r="AC139" s="216"/>
      <c r="AD139" s="216"/>
      <c r="AE139" s="216"/>
      <c r="AF139" s="216"/>
      <c r="AG139" s="216"/>
      <c r="AH139" s="216"/>
      <c r="AI139" s="216"/>
      <c r="AJ139" s="219" t="str">
        <f>C139</f>
        <v>Objímka vč. patky a závitové trubky L=1000mm.</v>
      </c>
      <c r="AK139" s="216"/>
      <c r="AL139" s="216"/>
      <c r="AM139" s="216"/>
      <c r="AN139" s="216"/>
      <c r="AO139" s="216"/>
      <c r="AP139" s="216"/>
      <c r="AQ139" s="216"/>
    </row>
    <row r="140" spans="1:43" outlineLevel="1" x14ac:dyDescent="0.25">
      <c r="A140" s="217"/>
      <c r="B140" s="223"/>
      <c r="C140" s="267" t="s">
        <v>182</v>
      </c>
      <c r="D140" s="226"/>
      <c r="E140" s="230"/>
      <c r="F140" s="235"/>
      <c r="G140" s="236"/>
      <c r="H140" s="234"/>
      <c r="I140" s="234"/>
      <c r="J140" s="234"/>
      <c r="K140" s="234"/>
      <c r="L140" s="216"/>
      <c r="M140" s="216"/>
      <c r="N140" s="216" t="s">
        <v>93</v>
      </c>
      <c r="O140" s="216"/>
      <c r="P140" s="216"/>
      <c r="Q140" s="216"/>
      <c r="R140" s="216"/>
      <c r="S140" s="216"/>
      <c r="T140" s="216"/>
      <c r="U140" s="216"/>
      <c r="V140" s="216"/>
      <c r="W140" s="216"/>
      <c r="X140" s="216"/>
      <c r="Y140" s="216"/>
      <c r="Z140" s="216"/>
      <c r="AA140" s="216"/>
      <c r="AB140" s="216"/>
      <c r="AC140" s="216"/>
      <c r="AD140" s="216"/>
      <c r="AE140" s="216"/>
      <c r="AF140" s="216"/>
      <c r="AG140" s="216"/>
      <c r="AH140" s="216"/>
      <c r="AI140" s="216"/>
      <c r="AJ140" s="219" t="str">
        <f>C140</f>
        <v>Provedení: ocelový plech tl. 3mm, š. 40mm, závěsný nátrubek, tlumící guma tl. 3,4mm.</v>
      </c>
      <c r="AK140" s="216"/>
      <c r="AL140" s="216"/>
      <c r="AM140" s="216"/>
      <c r="AN140" s="216"/>
      <c r="AO140" s="216"/>
      <c r="AP140" s="216"/>
      <c r="AQ140" s="216"/>
    </row>
    <row r="141" spans="1:43" outlineLevel="1" x14ac:dyDescent="0.25">
      <c r="A141" s="217"/>
      <c r="B141" s="223"/>
      <c r="C141" s="267" t="s">
        <v>143</v>
      </c>
      <c r="D141" s="226"/>
      <c r="E141" s="230"/>
      <c r="F141" s="235"/>
      <c r="G141" s="236"/>
      <c r="H141" s="234"/>
      <c r="I141" s="234"/>
      <c r="J141" s="234"/>
      <c r="K141" s="234"/>
      <c r="L141" s="216"/>
      <c r="M141" s="216"/>
      <c r="N141" s="216" t="s">
        <v>93</v>
      </c>
      <c r="O141" s="216"/>
      <c r="P141" s="216"/>
      <c r="Q141" s="216"/>
      <c r="R141" s="216"/>
      <c r="S141" s="216"/>
      <c r="T141" s="216"/>
      <c r="U141" s="216"/>
      <c r="V141" s="216"/>
      <c r="W141" s="216"/>
      <c r="X141" s="216"/>
      <c r="Y141" s="216"/>
      <c r="Z141" s="216"/>
      <c r="AA141" s="216"/>
      <c r="AB141" s="216"/>
      <c r="AC141" s="216"/>
      <c r="AD141" s="216"/>
      <c r="AE141" s="216"/>
      <c r="AF141" s="216"/>
      <c r="AG141" s="216"/>
      <c r="AH141" s="216"/>
      <c r="AI141" s="216"/>
      <c r="AJ141" s="219" t="str">
        <f>C141</f>
        <v>Materiál: TŘ11 – 11375. Povrchová úprava: galvanicky zinkováno.</v>
      </c>
      <c r="AK141" s="216"/>
      <c r="AL141" s="216"/>
      <c r="AM141" s="216"/>
      <c r="AN141" s="216"/>
      <c r="AO141" s="216"/>
      <c r="AP141" s="216"/>
      <c r="AQ141" s="216"/>
    </row>
    <row r="142" spans="1:43" outlineLevel="1" x14ac:dyDescent="0.25">
      <c r="A142" s="217">
        <v>45</v>
      </c>
      <c r="B142" s="223"/>
      <c r="C142" s="266" t="s">
        <v>184</v>
      </c>
      <c r="D142" s="225" t="s">
        <v>90</v>
      </c>
      <c r="E142" s="229">
        <v>2</v>
      </c>
      <c r="F142" s="233"/>
      <c r="G142" s="234">
        <f>ROUND(E142*F142,2)</f>
        <v>0</v>
      </c>
      <c r="H142" s="233"/>
      <c r="I142" s="234">
        <f>ROUND(E142*H142,2)</f>
        <v>0</v>
      </c>
      <c r="J142" s="233"/>
      <c r="K142" s="234">
        <f>ROUND(E142*J142,2)</f>
        <v>0</v>
      </c>
      <c r="L142" s="216"/>
      <c r="M142" s="216"/>
      <c r="N142" s="216" t="s">
        <v>91</v>
      </c>
      <c r="O142" s="216"/>
      <c r="P142" s="216"/>
      <c r="Q142" s="216"/>
      <c r="R142" s="216"/>
      <c r="S142" s="216"/>
      <c r="T142" s="216"/>
      <c r="U142" s="216"/>
      <c r="V142" s="216"/>
      <c r="W142" s="216"/>
      <c r="X142" s="216"/>
      <c r="Y142" s="216"/>
      <c r="Z142" s="216"/>
      <c r="AA142" s="216"/>
      <c r="AB142" s="216"/>
      <c r="AC142" s="216"/>
      <c r="AD142" s="216"/>
      <c r="AE142" s="216"/>
      <c r="AF142" s="216"/>
      <c r="AG142" s="216"/>
      <c r="AH142" s="216"/>
      <c r="AI142" s="216"/>
      <c r="AJ142" s="216"/>
      <c r="AK142" s="216"/>
      <c r="AL142" s="216"/>
      <c r="AM142" s="216"/>
      <c r="AN142" s="216"/>
      <c r="AO142" s="216"/>
      <c r="AP142" s="216"/>
      <c r="AQ142" s="216"/>
    </row>
    <row r="143" spans="1:43" outlineLevel="1" x14ac:dyDescent="0.25">
      <c r="A143" s="217"/>
      <c r="B143" s="223"/>
      <c r="C143" s="267" t="s">
        <v>181</v>
      </c>
      <c r="D143" s="226"/>
      <c r="E143" s="230"/>
      <c r="F143" s="235"/>
      <c r="G143" s="236"/>
      <c r="H143" s="234"/>
      <c r="I143" s="234"/>
      <c r="J143" s="234"/>
      <c r="K143" s="234"/>
      <c r="L143" s="216"/>
      <c r="M143" s="216"/>
      <c r="N143" s="216" t="s">
        <v>93</v>
      </c>
      <c r="O143" s="216"/>
      <c r="P143" s="216"/>
      <c r="Q143" s="216"/>
      <c r="R143" s="216"/>
      <c r="S143" s="216"/>
      <c r="T143" s="216"/>
      <c r="U143" s="216"/>
      <c r="V143" s="216"/>
      <c r="W143" s="216"/>
      <c r="X143" s="216"/>
      <c r="Y143" s="216"/>
      <c r="Z143" s="216"/>
      <c r="AA143" s="216"/>
      <c r="AB143" s="216"/>
      <c r="AC143" s="216"/>
      <c r="AD143" s="216"/>
      <c r="AE143" s="216"/>
      <c r="AF143" s="216"/>
      <c r="AG143" s="216"/>
      <c r="AH143" s="216"/>
      <c r="AI143" s="216"/>
      <c r="AJ143" s="219" t="str">
        <f>C143</f>
        <v>Objímka vč. patky a závitové trubky L=1000mm.</v>
      </c>
      <c r="AK143" s="216"/>
      <c r="AL143" s="216"/>
      <c r="AM143" s="216"/>
      <c r="AN143" s="216"/>
      <c r="AO143" s="216"/>
      <c r="AP143" s="216"/>
      <c r="AQ143" s="216"/>
    </row>
    <row r="144" spans="1:43" outlineLevel="1" x14ac:dyDescent="0.25">
      <c r="A144" s="217"/>
      <c r="B144" s="223"/>
      <c r="C144" s="267" t="s">
        <v>182</v>
      </c>
      <c r="D144" s="226"/>
      <c r="E144" s="230"/>
      <c r="F144" s="235"/>
      <c r="G144" s="236"/>
      <c r="H144" s="234"/>
      <c r="I144" s="234"/>
      <c r="J144" s="234"/>
      <c r="K144" s="234"/>
      <c r="L144" s="216"/>
      <c r="M144" s="216"/>
      <c r="N144" s="216" t="s">
        <v>93</v>
      </c>
      <c r="O144" s="216"/>
      <c r="P144" s="216"/>
      <c r="Q144" s="216"/>
      <c r="R144" s="216"/>
      <c r="S144" s="216"/>
      <c r="T144" s="216"/>
      <c r="U144" s="216"/>
      <c r="V144" s="216"/>
      <c r="W144" s="216"/>
      <c r="X144" s="216"/>
      <c r="Y144" s="216"/>
      <c r="Z144" s="216"/>
      <c r="AA144" s="216"/>
      <c r="AB144" s="216"/>
      <c r="AC144" s="216"/>
      <c r="AD144" s="216"/>
      <c r="AE144" s="216"/>
      <c r="AF144" s="216"/>
      <c r="AG144" s="216"/>
      <c r="AH144" s="216"/>
      <c r="AI144" s="216"/>
      <c r="AJ144" s="219" t="str">
        <f>C144</f>
        <v>Provedení: ocelový plech tl. 3mm, š. 40mm, závěsný nátrubek, tlumící guma tl. 3,4mm.</v>
      </c>
      <c r="AK144" s="216"/>
      <c r="AL144" s="216"/>
      <c r="AM144" s="216"/>
      <c r="AN144" s="216"/>
      <c r="AO144" s="216"/>
      <c r="AP144" s="216"/>
      <c r="AQ144" s="216"/>
    </row>
    <row r="145" spans="1:43" outlineLevel="1" x14ac:dyDescent="0.25">
      <c r="A145" s="217"/>
      <c r="B145" s="223"/>
      <c r="C145" s="267" t="s">
        <v>143</v>
      </c>
      <c r="D145" s="226"/>
      <c r="E145" s="230"/>
      <c r="F145" s="235"/>
      <c r="G145" s="236"/>
      <c r="H145" s="234"/>
      <c r="I145" s="234"/>
      <c r="J145" s="234"/>
      <c r="K145" s="234"/>
      <c r="L145" s="216"/>
      <c r="M145" s="216"/>
      <c r="N145" s="216" t="s">
        <v>93</v>
      </c>
      <c r="O145" s="216"/>
      <c r="P145" s="216"/>
      <c r="Q145" s="216"/>
      <c r="R145" s="216"/>
      <c r="S145" s="216"/>
      <c r="T145" s="216"/>
      <c r="U145" s="216"/>
      <c r="V145" s="216"/>
      <c r="W145" s="216"/>
      <c r="X145" s="216"/>
      <c r="Y145" s="216"/>
      <c r="Z145" s="216"/>
      <c r="AA145" s="216"/>
      <c r="AB145" s="216"/>
      <c r="AC145" s="216"/>
      <c r="AD145" s="216"/>
      <c r="AE145" s="216"/>
      <c r="AF145" s="216"/>
      <c r="AG145" s="216"/>
      <c r="AH145" s="216"/>
      <c r="AI145" s="216"/>
      <c r="AJ145" s="219" t="str">
        <f>C145</f>
        <v>Materiál: TŘ11 – 11375. Povrchová úprava: galvanicky zinkováno.</v>
      </c>
      <c r="AK145" s="216"/>
      <c r="AL145" s="216"/>
      <c r="AM145" s="216"/>
      <c r="AN145" s="216"/>
      <c r="AO145" s="216"/>
      <c r="AP145" s="216"/>
      <c r="AQ145" s="216"/>
    </row>
    <row r="146" spans="1:43" outlineLevel="1" x14ac:dyDescent="0.25">
      <c r="A146" s="217">
        <v>46</v>
      </c>
      <c r="B146" s="223"/>
      <c r="C146" s="266" t="s">
        <v>185</v>
      </c>
      <c r="D146" s="225" t="s">
        <v>90</v>
      </c>
      <c r="E146" s="229">
        <v>2</v>
      </c>
      <c r="F146" s="233"/>
      <c r="G146" s="234">
        <f>ROUND(E146*F146,2)</f>
        <v>0</v>
      </c>
      <c r="H146" s="233"/>
      <c r="I146" s="234">
        <f>ROUND(E146*H146,2)</f>
        <v>0</v>
      </c>
      <c r="J146" s="233"/>
      <c r="K146" s="234">
        <f>ROUND(E146*J146,2)</f>
        <v>0</v>
      </c>
      <c r="L146" s="216"/>
      <c r="M146" s="216"/>
      <c r="N146" s="216" t="s">
        <v>91</v>
      </c>
      <c r="O146" s="216"/>
      <c r="P146" s="216"/>
      <c r="Q146" s="216"/>
      <c r="R146" s="216"/>
      <c r="S146" s="216"/>
      <c r="T146" s="216"/>
      <c r="U146" s="216"/>
      <c r="V146" s="216"/>
      <c r="W146" s="216"/>
      <c r="X146" s="216"/>
      <c r="Y146" s="216"/>
      <c r="Z146" s="216"/>
      <c r="AA146" s="216"/>
      <c r="AB146" s="216"/>
      <c r="AC146" s="216"/>
      <c r="AD146" s="216"/>
      <c r="AE146" s="216"/>
      <c r="AF146" s="216"/>
      <c r="AG146" s="216"/>
      <c r="AH146" s="216"/>
      <c r="AI146" s="216"/>
      <c r="AJ146" s="216"/>
      <c r="AK146" s="216"/>
      <c r="AL146" s="216"/>
      <c r="AM146" s="216"/>
      <c r="AN146" s="216"/>
      <c r="AO146" s="216"/>
      <c r="AP146" s="216"/>
      <c r="AQ146" s="216"/>
    </row>
    <row r="147" spans="1:43" outlineLevel="1" x14ac:dyDescent="0.25">
      <c r="A147" s="217"/>
      <c r="B147" s="223"/>
      <c r="C147" s="267" t="s">
        <v>181</v>
      </c>
      <c r="D147" s="226"/>
      <c r="E147" s="230"/>
      <c r="F147" s="235"/>
      <c r="G147" s="236"/>
      <c r="H147" s="234"/>
      <c r="I147" s="234"/>
      <c r="J147" s="234"/>
      <c r="K147" s="234"/>
      <c r="L147" s="216"/>
      <c r="M147" s="216"/>
      <c r="N147" s="216" t="s">
        <v>93</v>
      </c>
      <c r="O147" s="216"/>
      <c r="P147" s="216"/>
      <c r="Q147" s="216"/>
      <c r="R147" s="216"/>
      <c r="S147" s="216"/>
      <c r="T147" s="216"/>
      <c r="U147" s="216"/>
      <c r="V147" s="216"/>
      <c r="W147" s="216"/>
      <c r="X147" s="216"/>
      <c r="Y147" s="216"/>
      <c r="Z147" s="216"/>
      <c r="AA147" s="216"/>
      <c r="AB147" s="216"/>
      <c r="AC147" s="216"/>
      <c r="AD147" s="216"/>
      <c r="AE147" s="216"/>
      <c r="AF147" s="216"/>
      <c r="AG147" s="216"/>
      <c r="AH147" s="216"/>
      <c r="AI147" s="216"/>
      <c r="AJ147" s="219" t="str">
        <f>C147</f>
        <v>Objímka vč. patky a závitové trubky L=1000mm.</v>
      </c>
      <c r="AK147" s="216"/>
      <c r="AL147" s="216"/>
      <c r="AM147" s="216"/>
      <c r="AN147" s="216"/>
      <c r="AO147" s="216"/>
      <c r="AP147" s="216"/>
      <c r="AQ147" s="216"/>
    </row>
    <row r="148" spans="1:43" outlineLevel="1" x14ac:dyDescent="0.25">
      <c r="A148" s="217"/>
      <c r="B148" s="223"/>
      <c r="C148" s="267" t="s">
        <v>182</v>
      </c>
      <c r="D148" s="226"/>
      <c r="E148" s="230"/>
      <c r="F148" s="235"/>
      <c r="G148" s="236"/>
      <c r="H148" s="234"/>
      <c r="I148" s="234"/>
      <c r="J148" s="234"/>
      <c r="K148" s="234"/>
      <c r="L148" s="216"/>
      <c r="M148" s="216"/>
      <c r="N148" s="216" t="s">
        <v>93</v>
      </c>
      <c r="O148" s="216"/>
      <c r="P148" s="216"/>
      <c r="Q148" s="216"/>
      <c r="R148" s="216"/>
      <c r="S148" s="216"/>
      <c r="T148" s="216"/>
      <c r="U148" s="216"/>
      <c r="V148" s="216"/>
      <c r="W148" s="216"/>
      <c r="X148" s="216"/>
      <c r="Y148" s="216"/>
      <c r="Z148" s="216"/>
      <c r="AA148" s="216"/>
      <c r="AB148" s="216"/>
      <c r="AC148" s="216"/>
      <c r="AD148" s="216"/>
      <c r="AE148" s="216"/>
      <c r="AF148" s="216"/>
      <c r="AG148" s="216"/>
      <c r="AH148" s="216"/>
      <c r="AI148" s="216"/>
      <c r="AJ148" s="219" t="str">
        <f>C148</f>
        <v>Provedení: ocelový plech tl. 3mm, š. 40mm, závěsný nátrubek, tlumící guma tl. 3,4mm.</v>
      </c>
      <c r="AK148" s="216"/>
      <c r="AL148" s="216"/>
      <c r="AM148" s="216"/>
      <c r="AN148" s="216"/>
      <c r="AO148" s="216"/>
      <c r="AP148" s="216"/>
      <c r="AQ148" s="216"/>
    </row>
    <row r="149" spans="1:43" outlineLevel="1" x14ac:dyDescent="0.25">
      <c r="A149" s="217"/>
      <c r="B149" s="223"/>
      <c r="C149" s="267" t="s">
        <v>143</v>
      </c>
      <c r="D149" s="226"/>
      <c r="E149" s="230"/>
      <c r="F149" s="235"/>
      <c r="G149" s="236"/>
      <c r="H149" s="234"/>
      <c r="I149" s="234"/>
      <c r="J149" s="234"/>
      <c r="K149" s="234"/>
      <c r="L149" s="216"/>
      <c r="M149" s="216"/>
      <c r="N149" s="216" t="s">
        <v>93</v>
      </c>
      <c r="O149" s="216"/>
      <c r="P149" s="216"/>
      <c r="Q149" s="216"/>
      <c r="R149" s="216"/>
      <c r="S149" s="216"/>
      <c r="T149" s="216"/>
      <c r="U149" s="216"/>
      <c r="V149" s="216"/>
      <c r="W149" s="216"/>
      <c r="X149" s="216"/>
      <c r="Y149" s="216"/>
      <c r="Z149" s="216"/>
      <c r="AA149" s="216"/>
      <c r="AB149" s="216"/>
      <c r="AC149" s="216"/>
      <c r="AD149" s="216"/>
      <c r="AE149" s="216"/>
      <c r="AF149" s="216"/>
      <c r="AG149" s="216"/>
      <c r="AH149" s="216"/>
      <c r="AI149" s="216"/>
      <c r="AJ149" s="219" t="str">
        <f>C149</f>
        <v>Materiál: TŘ11 – 11375. Povrchová úprava: galvanicky zinkováno.</v>
      </c>
      <c r="AK149" s="216"/>
      <c r="AL149" s="216"/>
      <c r="AM149" s="216"/>
      <c r="AN149" s="216"/>
      <c r="AO149" s="216"/>
      <c r="AP149" s="216"/>
      <c r="AQ149" s="216"/>
    </row>
    <row r="150" spans="1:43" outlineLevel="1" x14ac:dyDescent="0.25">
      <c r="A150" s="217">
        <v>47</v>
      </c>
      <c r="B150" s="223"/>
      <c r="C150" s="266" t="s">
        <v>186</v>
      </c>
      <c r="D150" s="225" t="s">
        <v>90</v>
      </c>
      <c r="E150" s="229">
        <v>2</v>
      </c>
      <c r="F150" s="233"/>
      <c r="G150" s="234">
        <f>ROUND(E150*F150,2)</f>
        <v>0</v>
      </c>
      <c r="H150" s="233"/>
      <c r="I150" s="234">
        <f>ROUND(E150*H150,2)</f>
        <v>0</v>
      </c>
      <c r="J150" s="233"/>
      <c r="K150" s="234">
        <f>ROUND(E150*J150,2)</f>
        <v>0</v>
      </c>
      <c r="L150" s="216"/>
      <c r="M150" s="216"/>
      <c r="N150" s="216" t="s">
        <v>91</v>
      </c>
      <c r="O150" s="216"/>
      <c r="P150" s="216"/>
      <c r="Q150" s="216"/>
      <c r="R150" s="216"/>
      <c r="S150" s="216"/>
      <c r="T150" s="216"/>
      <c r="U150" s="216"/>
      <c r="V150" s="216"/>
      <c r="W150" s="216"/>
      <c r="X150" s="216"/>
      <c r="Y150" s="216"/>
      <c r="Z150" s="216"/>
      <c r="AA150" s="216"/>
      <c r="AB150" s="216"/>
      <c r="AC150" s="216"/>
      <c r="AD150" s="216"/>
      <c r="AE150" s="216"/>
      <c r="AF150" s="216"/>
      <c r="AG150" s="216"/>
      <c r="AH150" s="216"/>
      <c r="AI150" s="216"/>
      <c r="AJ150" s="216"/>
      <c r="AK150" s="216"/>
      <c r="AL150" s="216"/>
      <c r="AM150" s="216"/>
      <c r="AN150" s="216"/>
      <c r="AO150" s="216"/>
      <c r="AP150" s="216"/>
      <c r="AQ150" s="216"/>
    </row>
    <row r="151" spans="1:43" outlineLevel="1" x14ac:dyDescent="0.25">
      <c r="A151" s="217"/>
      <c r="B151" s="223"/>
      <c r="C151" s="267" t="s">
        <v>181</v>
      </c>
      <c r="D151" s="226"/>
      <c r="E151" s="230"/>
      <c r="F151" s="235"/>
      <c r="G151" s="236"/>
      <c r="H151" s="234"/>
      <c r="I151" s="234"/>
      <c r="J151" s="234"/>
      <c r="K151" s="234"/>
      <c r="L151" s="216"/>
      <c r="M151" s="216"/>
      <c r="N151" s="216" t="s">
        <v>93</v>
      </c>
      <c r="O151" s="216"/>
      <c r="P151" s="216"/>
      <c r="Q151" s="216"/>
      <c r="R151" s="216"/>
      <c r="S151" s="216"/>
      <c r="T151" s="216"/>
      <c r="U151" s="216"/>
      <c r="V151" s="216"/>
      <c r="W151" s="216"/>
      <c r="X151" s="216"/>
      <c r="Y151" s="216"/>
      <c r="Z151" s="216"/>
      <c r="AA151" s="216"/>
      <c r="AB151" s="216"/>
      <c r="AC151" s="216"/>
      <c r="AD151" s="216"/>
      <c r="AE151" s="216"/>
      <c r="AF151" s="216"/>
      <c r="AG151" s="216"/>
      <c r="AH151" s="216"/>
      <c r="AI151" s="216"/>
      <c r="AJ151" s="219" t="str">
        <f>C151</f>
        <v>Objímka vč. patky a závitové trubky L=1000mm.</v>
      </c>
      <c r="AK151" s="216"/>
      <c r="AL151" s="216"/>
      <c r="AM151" s="216"/>
      <c r="AN151" s="216"/>
      <c r="AO151" s="216"/>
      <c r="AP151" s="216"/>
      <c r="AQ151" s="216"/>
    </row>
    <row r="152" spans="1:43" outlineLevel="1" x14ac:dyDescent="0.25">
      <c r="A152" s="217"/>
      <c r="B152" s="223"/>
      <c r="C152" s="267" t="s">
        <v>182</v>
      </c>
      <c r="D152" s="226"/>
      <c r="E152" s="230"/>
      <c r="F152" s="235"/>
      <c r="G152" s="236"/>
      <c r="H152" s="234"/>
      <c r="I152" s="234"/>
      <c r="J152" s="234"/>
      <c r="K152" s="234"/>
      <c r="L152" s="216"/>
      <c r="M152" s="216"/>
      <c r="N152" s="216" t="s">
        <v>93</v>
      </c>
      <c r="O152" s="216"/>
      <c r="P152" s="216"/>
      <c r="Q152" s="216"/>
      <c r="R152" s="216"/>
      <c r="S152" s="216"/>
      <c r="T152" s="216"/>
      <c r="U152" s="216"/>
      <c r="V152" s="216"/>
      <c r="W152" s="216"/>
      <c r="X152" s="216"/>
      <c r="Y152" s="216"/>
      <c r="Z152" s="216"/>
      <c r="AA152" s="216"/>
      <c r="AB152" s="216"/>
      <c r="AC152" s="216"/>
      <c r="AD152" s="216"/>
      <c r="AE152" s="216"/>
      <c r="AF152" s="216"/>
      <c r="AG152" s="216"/>
      <c r="AH152" s="216"/>
      <c r="AI152" s="216"/>
      <c r="AJ152" s="219" t="str">
        <f>C152</f>
        <v>Provedení: ocelový plech tl. 3mm, š. 40mm, závěsný nátrubek, tlumící guma tl. 3,4mm.</v>
      </c>
      <c r="AK152" s="216"/>
      <c r="AL152" s="216"/>
      <c r="AM152" s="216"/>
      <c r="AN152" s="216"/>
      <c r="AO152" s="216"/>
      <c r="AP152" s="216"/>
      <c r="AQ152" s="216"/>
    </row>
    <row r="153" spans="1:43" outlineLevel="1" x14ac:dyDescent="0.25">
      <c r="A153" s="217"/>
      <c r="B153" s="223"/>
      <c r="C153" s="267" t="s">
        <v>143</v>
      </c>
      <c r="D153" s="226"/>
      <c r="E153" s="230"/>
      <c r="F153" s="235"/>
      <c r="G153" s="236"/>
      <c r="H153" s="234"/>
      <c r="I153" s="234"/>
      <c r="J153" s="234"/>
      <c r="K153" s="234"/>
      <c r="L153" s="216"/>
      <c r="M153" s="216"/>
      <c r="N153" s="216" t="s">
        <v>93</v>
      </c>
      <c r="O153" s="216"/>
      <c r="P153" s="216"/>
      <c r="Q153" s="216"/>
      <c r="R153" s="216"/>
      <c r="S153" s="216"/>
      <c r="T153" s="216"/>
      <c r="U153" s="216"/>
      <c r="V153" s="216"/>
      <c r="W153" s="216"/>
      <c r="X153" s="216"/>
      <c r="Y153" s="216"/>
      <c r="Z153" s="216"/>
      <c r="AA153" s="216"/>
      <c r="AB153" s="216"/>
      <c r="AC153" s="216"/>
      <c r="AD153" s="216"/>
      <c r="AE153" s="216"/>
      <c r="AF153" s="216"/>
      <c r="AG153" s="216"/>
      <c r="AH153" s="216"/>
      <c r="AI153" s="216"/>
      <c r="AJ153" s="219" t="str">
        <f>C153</f>
        <v>Materiál: TŘ11 – 11375. Povrchová úprava: galvanicky zinkováno.</v>
      </c>
      <c r="AK153" s="216"/>
      <c r="AL153" s="216"/>
      <c r="AM153" s="216"/>
      <c r="AN153" s="216"/>
      <c r="AO153" s="216"/>
      <c r="AP153" s="216"/>
      <c r="AQ153" s="216"/>
    </row>
    <row r="154" spans="1:43" outlineLevel="1" x14ac:dyDescent="0.25">
      <c r="A154" s="217">
        <v>48</v>
      </c>
      <c r="B154" s="223"/>
      <c r="C154" s="266" t="s">
        <v>187</v>
      </c>
      <c r="D154" s="225" t="s">
        <v>90</v>
      </c>
      <c r="E154" s="229">
        <v>1</v>
      </c>
      <c r="F154" s="233"/>
      <c r="G154" s="234">
        <f>ROUND(E154*F154,2)</f>
        <v>0</v>
      </c>
      <c r="H154" s="233"/>
      <c r="I154" s="234">
        <f>ROUND(E154*H154,2)</f>
        <v>0</v>
      </c>
      <c r="J154" s="233"/>
      <c r="K154" s="234">
        <f>ROUND(E154*J154,2)</f>
        <v>0</v>
      </c>
      <c r="L154" s="216"/>
      <c r="M154" s="216"/>
      <c r="N154" s="216" t="s">
        <v>91</v>
      </c>
      <c r="O154" s="216"/>
      <c r="P154" s="216"/>
      <c r="Q154" s="216"/>
      <c r="R154" s="216"/>
      <c r="S154" s="216"/>
      <c r="T154" s="216"/>
      <c r="U154" s="216"/>
      <c r="V154" s="216"/>
      <c r="W154" s="216"/>
      <c r="X154" s="216"/>
      <c r="Y154" s="216"/>
      <c r="Z154" s="216"/>
      <c r="AA154" s="216"/>
      <c r="AB154" s="216"/>
      <c r="AC154" s="216"/>
      <c r="AD154" s="216"/>
      <c r="AE154" s="216"/>
      <c r="AF154" s="216"/>
      <c r="AG154" s="216"/>
      <c r="AH154" s="216"/>
      <c r="AI154" s="216"/>
      <c r="AJ154" s="216"/>
      <c r="AK154" s="216"/>
      <c r="AL154" s="216"/>
      <c r="AM154" s="216"/>
      <c r="AN154" s="216"/>
      <c r="AO154" s="216"/>
      <c r="AP154" s="216"/>
      <c r="AQ154" s="216"/>
    </row>
    <row r="155" spans="1:43" outlineLevel="1" x14ac:dyDescent="0.25">
      <c r="A155" s="217"/>
      <c r="B155" s="223"/>
      <c r="C155" s="267" t="s">
        <v>181</v>
      </c>
      <c r="D155" s="226"/>
      <c r="E155" s="230"/>
      <c r="F155" s="235"/>
      <c r="G155" s="236"/>
      <c r="H155" s="234"/>
      <c r="I155" s="234"/>
      <c r="J155" s="234"/>
      <c r="K155" s="234"/>
      <c r="L155" s="216"/>
      <c r="M155" s="216"/>
      <c r="N155" s="216" t="s">
        <v>93</v>
      </c>
      <c r="O155" s="216"/>
      <c r="P155" s="216"/>
      <c r="Q155" s="216"/>
      <c r="R155" s="216"/>
      <c r="S155" s="216"/>
      <c r="T155" s="216"/>
      <c r="U155" s="216"/>
      <c r="V155" s="216"/>
      <c r="W155" s="216"/>
      <c r="X155" s="216"/>
      <c r="Y155" s="216"/>
      <c r="Z155" s="216"/>
      <c r="AA155" s="216"/>
      <c r="AB155" s="216"/>
      <c r="AC155" s="216"/>
      <c r="AD155" s="216"/>
      <c r="AE155" s="216"/>
      <c r="AF155" s="216"/>
      <c r="AG155" s="216"/>
      <c r="AH155" s="216"/>
      <c r="AI155" s="216"/>
      <c r="AJ155" s="219" t="str">
        <f>C155</f>
        <v>Objímka vč. patky a závitové trubky L=1000mm.</v>
      </c>
      <c r="AK155" s="216"/>
      <c r="AL155" s="216"/>
      <c r="AM155" s="216"/>
      <c r="AN155" s="216"/>
      <c r="AO155" s="216"/>
      <c r="AP155" s="216"/>
      <c r="AQ155" s="216"/>
    </row>
    <row r="156" spans="1:43" outlineLevel="1" x14ac:dyDescent="0.25">
      <c r="A156" s="217"/>
      <c r="B156" s="223"/>
      <c r="C156" s="267" t="s">
        <v>182</v>
      </c>
      <c r="D156" s="226"/>
      <c r="E156" s="230"/>
      <c r="F156" s="235"/>
      <c r="G156" s="236"/>
      <c r="H156" s="234"/>
      <c r="I156" s="234"/>
      <c r="J156" s="234"/>
      <c r="K156" s="234"/>
      <c r="L156" s="216"/>
      <c r="M156" s="216"/>
      <c r="N156" s="216" t="s">
        <v>93</v>
      </c>
      <c r="O156" s="216"/>
      <c r="P156" s="216"/>
      <c r="Q156" s="216"/>
      <c r="R156" s="216"/>
      <c r="S156" s="216"/>
      <c r="T156" s="216"/>
      <c r="U156" s="216"/>
      <c r="V156" s="216"/>
      <c r="W156" s="216"/>
      <c r="X156" s="216"/>
      <c r="Y156" s="216"/>
      <c r="Z156" s="216"/>
      <c r="AA156" s="216"/>
      <c r="AB156" s="216"/>
      <c r="AC156" s="216"/>
      <c r="AD156" s="216"/>
      <c r="AE156" s="216"/>
      <c r="AF156" s="216"/>
      <c r="AG156" s="216"/>
      <c r="AH156" s="216"/>
      <c r="AI156" s="216"/>
      <c r="AJ156" s="219" t="str">
        <f>C156</f>
        <v>Provedení: ocelový plech tl. 3mm, š. 40mm, závěsný nátrubek, tlumící guma tl. 3,4mm.</v>
      </c>
      <c r="AK156" s="216"/>
      <c r="AL156" s="216"/>
      <c r="AM156" s="216"/>
      <c r="AN156" s="216"/>
      <c r="AO156" s="216"/>
      <c r="AP156" s="216"/>
      <c r="AQ156" s="216"/>
    </row>
    <row r="157" spans="1:43" outlineLevel="1" x14ac:dyDescent="0.25">
      <c r="A157" s="217"/>
      <c r="B157" s="223"/>
      <c r="C157" s="267" t="s">
        <v>143</v>
      </c>
      <c r="D157" s="226"/>
      <c r="E157" s="230"/>
      <c r="F157" s="235"/>
      <c r="G157" s="236"/>
      <c r="H157" s="234"/>
      <c r="I157" s="234"/>
      <c r="J157" s="234"/>
      <c r="K157" s="234"/>
      <c r="L157" s="216"/>
      <c r="M157" s="216"/>
      <c r="N157" s="216" t="s">
        <v>93</v>
      </c>
      <c r="O157" s="216"/>
      <c r="P157" s="216"/>
      <c r="Q157" s="216"/>
      <c r="R157" s="216"/>
      <c r="S157" s="216"/>
      <c r="T157" s="216"/>
      <c r="U157" s="216"/>
      <c r="V157" s="216"/>
      <c r="W157" s="216"/>
      <c r="X157" s="216"/>
      <c r="Y157" s="216"/>
      <c r="Z157" s="216"/>
      <c r="AA157" s="216"/>
      <c r="AB157" s="216"/>
      <c r="AC157" s="216"/>
      <c r="AD157" s="216"/>
      <c r="AE157" s="216"/>
      <c r="AF157" s="216"/>
      <c r="AG157" s="216"/>
      <c r="AH157" s="216"/>
      <c r="AI157" s="216"/>
      <c r="AJ157" s="219" t="str">
        <f>C157</f>
        <v>Materiál: TŘ11 – 11375. Povrchová úprava: galvanicky zinkováno.</v>
      </c>
      <c r="AK157" s="216"/>
      <c r="AL157" s="216"/>
      <c r="AM157" s="216"/>
      <c r="AN157" s="216"/>
      <c r="AO157" s="216"/>
      <c r="AP157" s="216"/>
      <c r="AQ157" s="216"/>
    </row>
    <row r="158" spans="1:43" ht="20.399999999999999" outlineLevel="1" x14ac:dyDescent="0.25">
      <c r="A158" s="217">
        <v>49</v>
      </c>
      <c r="B158" s="223"/>
      <c r="C158" s="266" t="s">
        <v>188</v>
      </c>
      <c r="D158" s="225" t="s">
        <v>90</v>
      </c>
      <c r="E158" s="229">
        <v>1</v>
      </c>
      <c r="F158" s="233"/>
      <c r="G158" s="234">
        <f>ROUND(E158*F158,2)</f>
        <v>0</v>
      </c>
      <c r="H158" s="233"/>
      <c r="I158" s="234">
        <f>ROUND(E158*H158,2)</f>
        <v>0</v>
      </c>
      <c r="J158" s="233"/>
      <c r="K158" s="234">
        <f>ROUND(E158*J158,2)</f>
        <v>0</v>
      </c>
      <c r="L158" s="216"/>
      <c r="M158" s="216"/>
      <c r="N158" s="216" t="s">
        <v>91</v>
      </c>
      <c r="O158" s="216"/>
      <c r="P158" s="216"/>
      <c r="Q158" s="216"/>
      <c r="R158" s="216"/>
      <c r="S158" s="216"/>
      <c r="T158" s="216"/>
      <c r="U158" s="216"/>
      <c r="V158" s="216"/>
      <c r="W158" s="216"/>
      <c r="X158" s="216"/>
      <c r="Y158" s="216"/>
      <c r="Z158" s="216"/>
      <c r="AA158" s="216"/>
      <c r="AB158" s="216"/>
      <c r="AC158" s="216"/>
      <c r="AD158" s="216"/>
      <c r="AE158" s="216"/>
      <c r="AF158" s="216"/>
      <c r="AG158" s="216"/>
      <c r="AH158" s="216"/>
      <c r="AI158" s="216"/>
      <c r="AJ158" s="216"/>
      <c r="AK158" s="216"/>
      <c r="AL158" s="216"/>
      <c r="AM158" s="216"/>
      <c r="AN158" s="216"/>
      <c r="AO158" s="216"/>
      <c r="AP158" s="216"/>
      <c r="AQ158" s="216"/>
    </row>
    <row r="159" spans="1:43" outlineLevel="1" x14ac:dyDescent="0.25">
      <c r="A159" s="217">
        <v>50</v>
      </c>
      <c r="B159" s="223"/>
      <c r="C159" s="266" t="s">
        <v>189</v>
      </c>
      <c r="D159" s="225" t="s">
        <v>139</v>
      </c>
      <c r="E159" s="229">
        <v>3</v>
      </c>
      <c r="F159" s="233"/>
      <c r="G159" s="234">
        <f>ROUND(E159*F159,2)</f>
        <v>0</v>
      </c>
      <c r="H159" s="233"/>
      <c r="I159" s="234">
        <f>ROUND(E159*H159,2)</f>
        <v>0</v>
      </c>
      <c r="J159" s="233"/>
      <c r="K159" s="234">
        <f>ROUND(E159*J159,2)</f>
        <v>0</v>
      </c>
      <c r="L159" s="216"/>
      <c r="M159" s="216"/>
      <c r="N159" s="216" t="s">
        <v>91</v>
      </c>
      <c r="O159" s="216"/>
      <c r="P159" s="216"/>
      <c r="Q159" s="216"/>
      <c r="R159" s="216"/>
      <c r="S159" s="216"/>
      <c r="T159" s="216"/>
      <c r="U159" s="216"/>
      <c r="V159" s="216"/>
      <c r="W159" s="216"/>
      <c r="X159" s="216"/>
      <c r="Y159" s="216"/>
      <c r="Z159" s="216"/>
      <c r="AA159" s="216"/>
      <c r="AB159" s="216"/>
      <c r="AC159" s="216"/>
      <c r="AD159" s="216"/>
      <c r="AE159" s="216"/>
      <c r="AF159" s="216"/>
      <c r="AG159" s="216"/>
      <c r="AH159" s="216"/>
      <c r="AI159" s="216"/>
      <c r="AJ159" s="216"/>
      <c r="AK159" s="216"/>
      <c r="AL159" s="216"/>
      <c r="AM159" s="216"/>
      <c r="AN159" s="216"/>
      <c r="AO159" s="216"/>
      <c r="AP159" s="216"/>
      <c r="AQ159" s="216"/>
    </row>
    <row r="160" spans="1:43" x14ac:dyDescent="0.25">
      <c r="A160" s="218" t="s">
        <v>87</v>
      </c>
      <c r="B160" s="224" t="s">
        <v>64</v>
      </c>
      <c r="C160" s="269" t="s">
        <v>65</v>
      </c>
      <c r="D160" s="228"/>
      <c r="E160" s="232"/>
      <c r="F160" s="238"/>
      <c r="G160" s="238">
        <f>SUMIF(N161:N180,"&lt;&gt;NOR",G161:G180)</f>
        <v>0</v>
      </c>
      <c r="H160" s="238"/>
      <c r="I160" s="238">
        <f>SUM(I161:I180)</f>
        <v>0</v>
      </c>
      <c r="J160" s="238"/>
      <c r="K160" s="238">
        <f>SUM(K161:K180)</f>
        <v>0</v>
      </c>
      <c r="N160" t="s">
        <v>88</v>
      </c>
    </row>
    <row r="161" spans="1:43" outlineLevel="1" x14ac:dyDescent="0.25">
      <c r="A161" s="217">
        <v>51</v>
      </c>
      <c r="B161" s="223"/>
      <c r="C161" s="266" t="s">
        <v>190</v>
      </c>
      <c r="D161" s="225" t="s">
        <v>90</v>
      </c>
      <c r="E161" s="229">
        <v>1</v>
      </c>
      <c r="F161" s="233"/>
      <c r="G161" s="234">
        <f>ROUND(E161*F161,2)</f>
        <v>0</v>
      </c>
      <c r="H161" s="233"/>
      <c r="I161" s="234">
        <f>ROUND(E161*H161,2)</f>
        <v>0</v>
      </c>
      <c r="J161" s="233"/>
      <c r="K161" s="234">
        <f>ROUND(E161*J161,2)</f>
        <v>0</v>
      </c>
      <c r="L161" s="216"/>
      <c r="M161" s="216"/>
      <c r="N161" s="216" t="s">
        <v>91</v>
      </c>
      <c r="O161" s="216"/>
      <c r="P161" s="216"/>
      <c r="Q161" s="216"/>
      <c r="R161" s="216"/>
      <c r="S161" s="216"/>
      <c r="T161" s="216"/>
      <c r="U161" s="216"/>
      <c r="V161" s="216"/>
      <c r="W161" s="216"/>
      <c r="X161" s="216"/>
      <c r="Y161" s="216"/>
      <c r="Z161" s="216"/>
      <c r="AA161" s="216"/>
      <c r="AB161" s="216"/>
      <c r="AC161" s="216"/>
      <c r="AD161" s="216"/>
      <c r="AE161" s="216"/>
      <c r="AF161" s="216"/>
      <c r="AG161" s="216"/>
      <c r="AH161" s="216"/>
      <c r="AI161" s="216"/>
      <c r="AJ161" s="216"/>
      <c r="AK161" s="216"/>
      <c r="AL161" s="216"/>
      <c r="AM161" s="216"/>
      <c r="AN161" s="216"/>
      <c r="AO161" s="216"/>
      <c r="AP161" s="216"/>
      <c r="AQ161" s="216"/>
    </row>
    <row r="162" spans="1:43" outlineLevel="1" x14ac:dyDescent="0.25">
      <c r="A162" s="217"/>
      <c r="B162" s="223"/>
      <c r="C162" s="267" t="s">
        <v>172</v>
      </c>
      <c r="D162" s="226"/>
      <c r="E162" s="230"/>
      <c r="F162" s="235"/>
      <c r="G162" s="236"/>
      <c r="H162" s="234"/>
      <c r="I162" s="234"/>
      <c r="J162" s="234"/>
      <c r="K162" s="234"/>
      <c r="L162" s="216"/>
      <c r="M162" s="216"/>
      <c r="N162" s="216" t="s">
        <v>93</v>
      </c>
      <c r="O162" s="216"/>
      <c r="P162" s="216"/>
      <c r="Q162" s="216"/>
      <c r="R162" s="216"/>
      <c r="S162" s="216"/>
      <c r="T162" s="216"/>
      <c r="U162" s="216"/>
      <c r="V162" s="216"/>
      <c r="W162" s="216"/>
      <c r="X162" s="216"/>
      <c r="Y162" s="216"/>
      <c r="Z162" s="216"/>
      <c r="AA162" s="216"/>
      <c r="AB162" s="216"/>
      <c r="AC162" s="216"/>
      <c r="AD162" s="216"/>
      <c r="AE162" s="216"/>
      <c r="AF162" s="216"/>
      <c r="AG162" s="216"/>
      <c r="AH162" s="216"/>
      <c r="AI162" s="216"/>
      <c r="AJ162" s="219" t="str">
        <f>C162</f>
        <v>Nízkotlaké provedení. Třída těsnosti: A.</v>
      </c>
      <c r="AK162" s="216"/>
      <c r="AL162" s="216"/>
      <c r="AM162" s="216"/>
      <c r="AN162" s="216"/>
      <c r="AO162" s="216"/>
      <c r="AP162" s="216"/>
      <c r="AQ162" s="216"/>
    </row>
    <row r="163" spans="1:43" outlineLevel="1" x14ac:dyDescent="0.25">
      <c r="A163" s="217"/>
      <c r="B163" s="223"/>
      <c r="C163" s="267" t="s">
        <v>143</v>
      </c>
      <c r="D163" s="226"/>
      <c r="E163" s="230"/>
      <c r="F163" s="235"/>
      <c r="G163" s="236"/>
      <c r="H163" s="234"/>
      <c r="I163" s="234"/>
      <c r="J163" s="234"/>
      <c r="K163" s="234"/>
      <c r="L163" s="216"/>
      <c r="M163" s="216"/>
      <c r="N163" s="216" t="s">
        <v>93</v>
      </c>
      <c r="O163" s="216"/>
      <c r="P163" s="216"/>
      <c r="Q163" s="216"/>
      <c r="R163" s="216"/>
      <c r="S163" s="216"/>
      <c r="T163" s="216"/>
      <c r="U163" s="216"/>
      <c r="V163" s="216"/>
      <c r="W163" s="216"/>
      <c r="X163" s="216"/>
      <c r="Y163" s="216"/>
      <c r="Z163" s="216"/>
      <c r="AA163" s="216"/>
      <c r="AB163" s="216"/>
      <c r="AC163" s="216"/>
      <c r="AD163" s="216"/>
      <c r="AE163" s="216"/>
      <c r="AF163" s="216"/>
      <c r="AG163" s="216"/>
      <c r="AH163" s="216"/>
      <c r="AI163" s="216"/>
      <c r="AJ163" s="219" t="str">
        <f>C163</f>
        <v>Materiál: TŘ11 – 11375. Povrchová úprava: galvanicky zinkováno.</v>
      </c>
      <c r="AK163" s="216"/>
      <c r="AL163" s="216"/>
      <c r="AM163" s="216"/>
      <c r="AN163" s="216"/>
      <c r="AO163" s="216"/>
      <c r="AP163" s="216"/>
      <c r="AQ163" s="216"/>
    </row>
    <row r="164" spans="1:43" outlineLevel="1" x14ac:dyDescent="0.25">
      <c r="A164" s="217">
        <v>52</v>
      </c>
      <c r="B164" s="223"/>
      <c r="C164" s="266" t="s">
        <v>191</v>
      </c>
      <c r="D164" s="225" t="s">
        <v>90</v>
      </c>
      <c r="E164" s="229">
        <v>3</v>
      </c>
      <c r="F164" s="233"/>
      <c r="G164" s="234">
        <f>ROUND(E164*F164,2)</f>
        <v>0</v>
      </c>
      <c r="H164" s="233"/>
      <c r="I164" s="234">
        <f>ROUND(E164*H164,2)</f>
        <v>0</v>
      </c>
      <c r="J164" s="233"/>
      <c r="K164" s="234">
        <f>ROUND(E164*J164,2)</f>
        <v>0</v>
      </c>
      <c r="L164" s="216"/>
      <c r="M164" s="216"/>
      <c r="N164" s="216" t="s">
        <v>91</v>
      </c>
      <c r="O164" s="216"/>
      <c r="P164" s="216"/>
      <c r="Q164" s="216"/>
      <c r="R164" s="216"/>
      <c r="S164" s="216"/>
      <c r="T164" s="216"/>
      <c r="U164" s="216"/>
      <c r="V164" s="216"/>
      <c r="W164" s="216"/>
      <c r="X164" s="216"/>
      <c r="Y164" s="216"/>
      <c r="Z164" s="216"/>
      <c r="AA164" s="216"/>
      <c r="AB164" s="216"/>
      <c r="AC164" s="216"/>
      <c r="AD164" s="216"/>
      <c r="AE164" s="216"/>
      <c r="AF164" s="216"/>
      <c r="AG164" s="216"/>
      <c r="AH164" s="216"/>
      <c r="AI164" s="216"/>
      <c r="AJ164" s="216"/>
      <c r="AK164" s="216"/>
      <c r="AL164" s="216"/>
      <c r="AM164" s="216"/>
      <c r="AN164" s="216"/>
      <c r="AO164" s="216"/>
      <c r="AP164" s="216"/>
      <c r="AQ164" s="216"/>
    </row>
    <row r="165" spans="1:43" outlineLevel="1" x14ac:dyDescent="0.25">
      <c r="A165" s="217"/>
      <c r="B165" s="223"/>
      <c r="C165" s="267" t="s">
        <v>172</v>
      </c>
      <c r="D165" s="226"/>
      <c r="E165" s="230"/>
      <c r="F165" s="235"/>
      <c r="G165" s="236"/>
      <c r="H165" s="234"/>
      <c r="I165" s="234"/>
      <c r="J165" s="234"/>
      <c r="K165" s="234"/>
      <c r="L165" s="216"/>
      <c r="M165" s="216"/>
      <c r="N165" s="216" t="s">
        <v>93</v>
      </c>
      <c r="O165" s="216"/>
      <c r="P165" s="216"/>
      <c r="Q165" s="216"/>
      <c r="R165" s="216"/>
      <c r="S165" s="216"/>
      <c r="T165" s="216"/>
      <c r="U165" s="216"/>
      <c r="V165" s="216"/>
      <c r="W165" s="216"/>
      <c r="X165" s="216"/>
      <c r="Y165" s="216"/>
      <c r="Z165" s="216"/>
      <c r="AA165" s="216"/>
      <c r="AB165" s="216"/>
      <c r="AC165" s="216"/>
      <c r="AD165" s="216"/>
      <c r="AE165" s="216"/>
      <c r="AF165" s="216"/>
      <c r="AG165" s="216"/>
      <c r="AH165" s="216"/>
      <c r="AI165" s="216"/>
      <c r="AJ165" s="219" t="str">
        <f>C165</f>
        <v>Nízkotlaké provedení. Třída těsnosti: A.</v>
      </c>
      <c r="AK165" s="216"/>
      <c r="AL165" s="216"/>
      <c r="AM165" s="216"/>
      <c r="AN165" s="216"/>
      <c r="AO165" s="216"/>
      <c r="AP165" s="216"/>
      <c r="AQ165" s="216"/>
    </row>
    <row r="166" spans="1:43" outlineLevel="1" x14ac:dyDescent="0.25">
      <c r="A166" s="217"/>
      <c r="B166" s="223"/>
      <c r="C166" s="267" t="s">
        <v>143</v>
      </c>
      <c r="D166" s="226"/>
      <c r="E166" s="230"/>
      <c r="F166" s="235"/>
      <c r="G166" s="236"/>
      <c r="H166" s="234"/>
      <c r="I166" s="234"/>
      <c r="J166" s="234"/>
      <c r="K166" s="234"/>
      <c r="L166" s="216"/>
      <c r="M166" s="216"/>
      <c r="N166" s="216" t="s">
        <v>93</v>
      </c>
      <c r="O166" s="216"/>
      <c r="P166" s="216"/>
      <c r="Q166" s="216"/>
      <c r="R166" s="216"/>
      <c r="S166" s="216"/>
      <c r="T166" s="216"/>
      <c r="U166" s="216"/>
      <c r="V166" s="216"/>
      <c r="W166" s="216"/>
      <c r="X166" s="216"/>
      <c r="Y166" s="216"/>
      <c r="Z166" s="216"/>
      <c r="AA166" s="216"/>
      <c r="AB166" s="216"/>
      <c r="AC166" s="216"/>
      <c r="AD166" s="216"/>
      <c r="AE166" s="216"/>
      <c r="AF166" s="216"/>
      <c r="AG166" s="216"/>
      <c r="AH166" s="216"/>
      <c r="AI166" s="216"/>
      <c r="AJ166" s="219" t="str">
        <f>C166</f>
        <v>Materiál: TŘ11 – 11375. Povrchová úprava: galvanicky zinkováno.</v>
      </c>
      <c r="AK166" s="216"/>
      <c r="AL166" s="216"/>
      <c r="AM166" s="216"/>
      <c r="AN166" s="216"/>
      <c r="AO166" s="216"/>
      <c r="AP166" s="216"/>
      <c r="AQ166" s="216"/>
    </row>
    <row r="167" spans="1:43" outlineLevel="1" x14ac:dyDescent="0.25">
      <c r="A167" s="217">
        <v>53</v>
      </c>
      <c r="B167" s="223"/>
      <c r="C167" s="266" t="s">
        <v>192</v>
      </c>
      <c r="D167" s="225" t="s">
        <v>90</v>
      </c>
      <c r="E167" s="229">
        <v>2</v>
      </c>
      <c r="F167" s="233"/>
      <c r="G167" s="234">
        <f>ROUND(E167*F167,2)</f>
        <v>0</v>
      </c>
      <c r="H167" s="233"/>
      <c r="I167" s="234">
        <f>ROUND(E167*H167,2)</f>
        <v>0</v>
      </c>
      <c r="J167" s="233"/>
      <c r="K167" s="234">
        <f>ROUND(E167*J167,2)</f>
        <v>0</v>
      </c>
      <c r="L167" s="216"/>
      <c r="M167" s="216"/>
      <c r="N167" s="216" t="s">
        <v>91</v>
      </c>
      <c r="O167" s="216"/>
      <c r="P167" s="216"/>
      <c r="Q167" s="216"/>
      <c r="R167" s="216"/>
      <c r="S167" s="216"/>
      <c r="T167" s="216"/>
      <c r="U167" s="216"/>
      <c r="V167" s="216"/>
      <c r="W167" s="216"/>
      <c r="X167" s="216"/>
      <c r="Y167" s="216"/>
      <c r="Z167" s="216"/>
      <c r="AA167" s="216"/>
      <c r="AB167" s="216"/>
      <c r="AC167" s="216"/>
      <c r="AD167" s="216"/>
      <c r="AE167" s="216"/>
      <c r="AF167" s="216"/>
      <c r="AG167" s="216"/>
      <c r="AH167" s="216"/>
      <c r="AI167" s="216"/>
      <c r="AJ167" s="216"/>
      <c r="AK167" s="216"/>
      <c r="AL167" s="216"/>
      <c r="AM167" s="216"/>
      <c r="AN167" s="216"/>
      <c r="AO167" s="216"/>
      <c r="AP167" s="216"/>
      <c r="AQ167" s="216"/>
    </row>
    <row r="168" spans="1:43" outlineLevel="1" x14ac:dyDescent="0.25">
      <c r="A168" s="217"/>
      <c r="B168" s="223"/>
      <c r="C168" s="267" t="s">
        <v>172</v>
      </c>
      <c r="D168" s="226"/>
      <c r="E168" s="230"/>
      <c r="F168" s="235"/>
      <c r="G168" s="236"/>
      <c r="H168" s="234"/>
      <c r="I168" s="234"/>
      <c r="J168" s="234"/>
      <c r="K168" s="234"/>
      <c r="L168" s="216"/>
      <c r="M168" s="216"/>
      <c r="N168" s="216" t="s">
        <v>93</v>
      </c>
      <c r="O168" s="216"/>
      <c r="P168" s="216"/>
      <c r="Q168" s="216"/>
      <c r="R168" s="216"/>
      <c r="S168" s="216"/>
      <c r="T168" s="216"/>
      <c r="U168" s="216"/>
      <c r="V168" s="216"/>
      <c r="W168" s="216"/>
      <c r="X168" s="216"/>
      <c r="Y168" s="216"/>
      <c r="Z168" s="216"/>
      <c r="AA168" s="216"/>
      <c r="AB168" s="216"/>
      <c r="AC168" s="216"/>
      <c r="AD168" s="216"/>
      <c r="AE168" s="216"/>
      <c r="AF168" s="216"/>
      <c r="AG168" s="216"/>
      <c r="AH168" s="216"/>
      <c r="AI168" s="216"/>
      <c r="AJ168" s="219" t="str">
        <f>C168</f>
        <v>Nízkotlaké provedení. Třída těsnosti: A.</v>
      </c>
      <c r="AK168" s="216"/>
      <c r="AL168" s="216"/>
      <c r="AM168" s="216"/>
      <c r="AN168" s="216"/>
      <c r="AO168" s="216"/>
      <c r="AP168" s="216"/>
      <c r="AQ168" s="216"/>
    </row>
    <row r="169" spans="1:43" outlineLevel="1" x14ac:dyDescent="0.25">
      <c r="A169" s="217"/>
      <c r="B169" s="223"/>
      <c r="C169" s="267" t="s">
        <v>143</v>
      </c>
      <c r="D169" s="226"/>
      <c r="E169" s="230"/>
      <c r="F169" s="235"/>
      <c r="G169" s="236"/>
      <c r="H169" s="234"/>
      <c r="I169" s="234"/>
      <c r="J169" s="234"/>
      <c r="K169" s="234"/>
      <c r="L169" s="216"/>
      <c r="M169" s="216"/>
      <c r="N169" s="216" t="s">
        <v>93</v>
      </c>
      <c r="O169" s="216"/>
      <c r="P169" s="216"/>
      <c r="Q169" s="216"/>
      <c r="R169" s="216"/>
      <c r="S169" s="216"/>
      <c r="T169" s="216"/>
      <c r="U169" s="216"/>
      <c r="V169" s="216"/>
      <c r="W169" s="216"/>
      <c r="X169" s="216"/>
      <c r="Y169" s="216"/>
      <c r="Z169" s="216"/>
      <c r="AA169" s="216"/>
      <c r="AB169" s="216"/>
      <c r="AC169" s="216"/>
      <c r="AD169" s="216"/>
      <c r="AE169" s="216"/>
      <c r="AF169" s="216"/>
      <c r="AG169" s="216"/>
      <c r="AH169" s="216"/>
      <c r="AI169" s="216"/>
      <c r="AJ169" s="219" t="str">
        <f>C169</f>
        <v>Materiál: TŘ11 – 11375. Povrchová úprava: galvanicky zinkováno.</v>
      </c>
      <c r="AK169" s="216"/>
      <c r="AL169" s="216"/>
      <c r="AM169" s="216"/>
      <c r="AN169" s="216"/>
      <c r="AO169" s="216"/>
      <c r="AP169" s="216"/>
      <c r="AQ169" s="216"/>
    </row>
    <row r="170" spans="1:43" ht="20.399999999999999" outlineLevel="1" x14ac:dyDescent="0.25">
      <c r="A170" s="217">
        <v>54</v>
      </c>
      <c r="B170" s="223"/>
      <c r="C170" s="266" t="s">
        <v>193</v>
      </c>
      <c r="D170" s="225" t="s">
        <v>90</v>
      </c>
      <c r="E170" s="229">
        <v>4</v>
      </c>
      <c r="F170" s="233"/>
      <c r="G170" s="234">
        <f>ROUND(E170*F170,2)</f>
        <v>0</v>
      </c>
      <c r="H170" s="233"/>
      <c r="I170" s="234">
        <f>ROUND(E170*H170,2)</f>
        <v>0</v>
      </c>
      <c r="J170" s="233"/>
      <c r="K170" s="234">
        <f>ROUND(E170*J170,2)</f>
        <v>0</v>
      </c>
      <c r="L170" s="216"/>
      <c r="M170" s="216"/>
      <c r="N170" s="216" t="s">
        <v>91</v>
      </c>
      <c r="O170" s="216"/>
      <c r="P170" s="216"/>
      <c r="Q170" s="216"/>
      <c r="R170" s="216"/>
      <c r="S170" s="216"/>
      <c r="T170" s="216"/>
      <c r="U170" s="216"/>
      <c r="V170" s="216"/>
      <c r="W170" s="216"/>
      <c r="X170" s="216"/>
      <c r="Y170" s="216"/>
      <c r="Z170" s="216"/>
      <c r="AA170" s="216"/>
      <c r="AB170" s="216"/>
      <c r="AC170" s="216"/>
      <c r="AD170" s="216"/>
      <c r="AE170" s="216"/>
      <c r="AF170" s="216"/>
      <c r="AG170" s="216"/>
      <c r="AH170" s="216"/>
      <c r="AI170" s="216"/>
      <c r="AJ170" s="216"/>
      <c r="AK170" s="216"/>
      <c r="AL170" s="216"/>
      <c r="AM170" s="216"/>
      <c r="AN170" s="216"/>
      <c r="AO170" s="216"/>
      <c r="AP170" s="216"/>
      <c r="AQ170" s="216"/>
    </row>
    <row r="171" spans="1:43" outlineLevel="1" x14ac:dyDescent="0.25">
      <c r="A171" s="217"/>
      <c r="B171" s="223"/>
      <c r="C171" s="267" t="s">
        <v>172</v>
      </c>
      <c r="D171" s="226"/>
      <c r="E171" s="230"/>
      <c r="F171" s="235"/>
      <c r="G171" s="236"/>
      <c r="H171" s="234"/>
      <c r="I171" s="234"/>
      <c r="J171" s="234"/>
      <c r="K171" s="234"/>
      <c r="L171" s="216"/>
      <c r="M171" s="216"/>
      <c r="N171" s="216" t="s">
        <v>93</v>
      </c>
      <c r="O171" s="216"/>
      <c r="P171" s="216"/>
      <c r="Q171" s="216"/>
      <c r="R171" s="216"/>
      <c r="S171" s="216"/>
      <c r="T171" s="216"/>
      <c r="U171" s="216"/>
      <c r="V171" s="216"/>
      <c r="W171" s="216"/>
      <c r="X171" s="216"/>
      <c r="Y171" s="216"/>
      <c r="Z171" s="216"/>
      <c r="AA171" s="216"/>
      <c r="AB171" s="216"/>
      <c r="AC171" s="216"/>
      <c r="AD171" s="216"/>
      <c r="AE171" s="216"/>
      <c r="AF171" s="216"/>
      <c r="AG171" s="216"/>
      <c r="AH171" s="216"/>
      <c r="AI171" s="216"/>
      <c r="AJ171" s="219" t="str">
        <f>C171</f>
        <v>Nízkotlaké provedení. Třída těsnosti: A.</v>
      </c>
      <c r="AK171" s="216"/>
      <c r="AL171" s="216"/>
      <c r="AM171" s="216"/>
      <c r="AN171" s="216"/>
      <c r="AO171" s="216"/>
      <c r="AP171" s="216"/>
      <c r="AQ171" s="216"/>
    </row>
    <row r="172" spans="1:43" outlineLevel="1" x14ac:dyDescent="0.25">
      <c r="A172" s="217"/>
      <c r="B172" s="223"/>
      <c r="C172" s="267" t="s">
        <v>143</v>
      </c>
      <c r="D172" s="226"/>
      <c r="E172" s="230"/>
      <c r="F172" s="235"/>
      <c r="G172" s="236"/>
      <c r="H172" s="234"/>
      <c r="I172" s="234"/>
      <c r="J172" s="234"/>
      <c r="K172" s="234"/>
      <c r="L172" s="216"/>
      <c r="M172" s="216"/>
      <c r="N172" s="216" t="s">
        <v>93</v>
      </c>
      <c r="O172" s="216"/>
      <c r="P172" s="216"/>
      <c r="Q172" s="216"/>
      <c r="R172" s="216"/>
      <c r="S172" s="216"/>
      <c r="T172" s="216"/>
      <c r="U172" s="216"/>
      <c r="V172" s="216"/>
      <c r="W172" s="216"/>
      <c r="X172" s="216"/>
      <c r="Y172" s="216"/>
      <c r="Z172" s="216"/>
      <c r="AA172" s="216"/>
      <c r="AB172" s="216"/>
      <c r="AC172" s="216"/>
      <c r="AD172" s="216"/>
      <c r="AE172" s="216"/>
      <c r="AF172" s="216"/>
      <c r="AG172" s="216"/>
      <c r="AH172" s="216"/>
      <c r="AI172" s="216"/>
      <c r="AJ172" s="219" t="str">
        <f>C172</f>
        <v>Materiál: TŘ11 – 11375. Povrchová úprava: galvanicky zinkováno.</v>
      </c>
      <c r="AK172" s="216"/>
      <c r="AL172" s="216"/>
      <c r="AM172" s="216"/>
      <c r="AN172" s="216"/>
      <c r="AO172" s="216"/>
      <c r="AP172" s="216"/>
      <c r="AQ172" s="216"/>
    </row>
    <row r="173" spans="1:43" ht="20.399999999999999" outlineLevel="1" x14ac:dyDescent="0.25">
      <c r="A173" s="217">
        <v>55</v>
      </c>
      <c r="B173" s="223"/>
      <c r="C173" s="266" t="s">
        <v>194</v>
      </c>
      <c r="D173" s="225" t="s">
        <v>90</v>
      </c>
      <c r="E173" s="229">
        <v>1</v>
      </c>
      <c r="F173" s="233"/>
      <c r="G173" s="234">
        <f>ROUND(E173*F173,2)</f>
        <v>0</v>
      </c>
      <c r="H173" s="233"/>
      <c r="I173" s="234">
        <f>ROUND(E173*H173,2)</f>
        <v>0</v>
      </c>
      <c r="J173" s="233"/>
      <c r="K173" s="234">
        <f>ROUND(E173*J173,2)</f>
        <v>0</v>
      </c>
      <c r="L173" s="216"/>
      <c r="M173" s="216"/>
      <c r="N173" s="216" t="s">
        <v>91</v>
      </c>
      <c r="O173" s="216"/>
      <c r="P173" s="216"/>
      <c r="Q173" s="216"/>
      <c r="R173" s="216"/>
      <c r="S173" s="216"/>
      <c r="T173" s="216"/>
      <c r="U173" s="216"/>
      <c r="V173" s="216"/>
      <c r="W173" s="216"/>
      <c r="X173" s="216"/>
      <c r="Y173" s="216"/>
      <c r="Z173" s="216"/>
      <c r="AA173" s="216"/>
      <c r="AB173" s="216"/>
      <c r="AC173" s="216"/>
      <c r="AD173" s="216"/>
      <c r="AE173" s="216"/>
      <c r="AF173" s="216"/>
      <c r="AG173" s="216"/>
      <c r="AH173" s="216"/>
      <c r="AI173" s="216"/>
      <c r="AJ173" s="216"/>
      <c r="AK173" s="216"/>
      <c r="AL173" s="216"/>
      <c r="AM173" s="216"/>
      <c r="AN173" s="216"/>
      <c r="AO173" s="216"/>
      <c r="AP173" s="216"/>
      <c r="AQ173" s="216"/>
    </row>
    <row r="174" spans="1:43" outlineLevel="1" x14ac:dyDescent="0.25">
      <c r="A174" s="217"/>
      <c r="B174" s="223"/>
      <c r="C174" s="267" t="s">
        <v>172</v>
      </c>
      <c r="D174" s="226"/>
      <c r="E174" s="230"/>
      <c r="F174" s="235"/>
      <c r="G174" s="236"/>
      <c r="H174" s="234"/>
      <c r="I174" s="234"/>
      <c r="J174" s="234"/>
      <c r="K174" s="234"/>
      <c r="L174" s="216"/>
      <c r="M174" s="216"/>
      <c r="N174" s="216" t="s">
        <v>93</v>
      </c>
      <c r="O174" s="216"/>
      <c r="P174" s="216"/>
      <c r="Q174" s="216"/>
      <c r="R174" s="216"/>
      <c r="S174" s="216"/>
      <c r="T174" s="216"/>
      <c r="U174" s="216"/>
      <c r="V174" s="216"/>
      <c r="W174" s="216"/>
      <c r="X174" s="216"/>
      <c r="Y174" s="216"/>
      <c r="Z174" s="216"/>
      <c r="AA174" s="216"/>
      <c r="AB174" s="216"/>
      <c r="AC174" s="216"/>
      <c r="AD174" s="216"/>
      <c r="AE174" s="216"/>
      <c r="AF174" s="216"/>
      <c r="AG174" s="216"/>
      <c r="AH174" s="216"/>
      <c r="AI174" s="216"/>
      <c r="AJ174" s="219" t="str">
        <f>C174</f>
        <v>Nízkotlaké provedení. Třída těsnosti: A.</v>
      </c>
      <c r="AK174" s="216"/>
      <c r="AL174" s="216"/>
      <c r="AM174" s="216"/>
      <c r="AN174" s="216"/>
      <c r="AO174" s="216"/>
      <c r="AP174" s="216"/>
      <c r="AQ174" s="216"/>
    </row>
    <row r="175" spans="1:43" outlineLevel="1" x14ac:dyDescent="0.25">
      <c r="A175" s="217"/>
      <c r="B175" s="223"/>
      <c r="C175" s="267" t="s">
        <v>143</v>
      </c>
      <c r="D175" s="226"/>
      <c r="E175" s="230"/>
      <c r="F175" s="235"/>
      <c r="G175" s="236"/>
      <c r="H175" s="234"/>
      <c r="I175" s="234"/>
      <c r="J175" s="234"/>
      <c r="K175" s="234"/>
      <c r="L175" s="216"/>
      <c r="M175" s="216"/>
      <c r="N175" s="216" t="s">
        <v>93</v>
      </c>
      <c r="O175" s="216"/>
      <c r="P175" s="216"/>
      <c r="Q175" s="216"/>
      <c r="R175" s="216"/>
      <c r="S175" s="216"/>
      <c r="T175" s="216"/>
      <c r="U175" s="216"/>
      <c r="V175" s="216"/>
      <c r="W175" s="216"/>
      <c r="X175" s="216"/>
      <c r="Y175" s="216"/>
      <c r="Z175" s="216"/>
      <c r="AA175" s="216"/>
      <c r="AB175" s="216"/>
      <c r="AC175" s="216"/>
      <c r="AD175" s="216"/>
      <c r="AE175" s="216"/>
      <c r="AF175" s="216"/>
      <c r="AG175" s="216"/>
      <c r="AH175" s="216"/>
      <c r="AI175" s="216"/>
      <c r="AJ175" s="219" t="str">
        <f>C175</f>
        <v>Materiál: TŘ11 – 11375. Povrchová úprava: galvanicky zinkováno.</v>
      </c>
      <c r="AK175" s="216"/>
      <c r="AL175" s="216"/>
      <c r="AM175" s="216"/>
      <c r="AN175" s="216"/>
      <c r="AO175" s="216"/>
      <c r="AP175" s="216"/>
      <c r="AQ175" s="216"/>
    </row>
    <row r="176" spans="1:43" outlineLevel="1" x14ac:dyDescent="0.25">
      <c r="A176" s="217">
        <v>56</v>
      </c>
      <c r="B176" s="223"/>
      <c r="C176" s="266" t="s">
        <v>195</v>
      </c>
      <c r="D176" s="225" t="s">
        <v>139</v>
      </c>
      <c r="E176" s="229">
        <v>8</v>
      </c>
      <c r="F176" s="233"/>
      <c r="G176" s="234">
        <f>ROUND(E176*F176,2)</f>
        <v>0</v>
      </c>
      <c r="H176" s="233"/>
      <c r="I176" s="234">
        <f>ROUND(E176*H176,2)</f>
        <v>0</v>
      </c>
      <c r="J176" s="233"/>
      <c r="K176" s="234">
        <f>ROUND(E176*J176,2)</f>
        <v>0</v>
      </c>
      <c r="L176" s="216"/>
      <c r="M176" s="216"/>
      <c r="N176" s="216" t="s">
        <v>91</v>
      </c>
      <c r="O176" s="216"/>
      <c r="P176" s="216"/>
      <c r="Q176" s="216"/>
      <c r="R176" s="216"/>
      <c r="S176" s="216"/>
      <c r="T176" s="216"/>
      <c r="U176" s="216"/>
      <c r="V176" s="216"/>
      <c r="W176" s="216"/>
      <c r="X176" s="216"/>
      <c r="Y176" s="216"/>
      <c r="Z176" s="216"/>
      <c r="AA176" s="216"/>
      <c r="AB176" s="216"/>
      <c r="AC176" s="216"/>
      <c r="AD176" s="216"/>
      <c r="AE176" s="216"/>
      <c r="AF176" s="216"/>
      <c r="AG176" s="216"/>
      <c r="AH176" s="216"/>
      <c r="AI176" s="216"/>
      <c r="AJ176" s="216"/>
      <c r="AK176" s="216"/>
      <c r="AL176" s="216"/>
      <c r="AM176" s="216"/>
      <c r="AN176" s="216"/>
      <c r="AO176" s="216"/>
      <c r="AP176" s="216"/>
      <c r="AQ176" s="216"/>
    </row>
    <row r="177" spans="1:43" outlineLevel="1" x14ac:dyDescent="0.25">
      <c r="A177" s="217"/>
      <c r="B177" s="223"/>
      <c r="C177" s="267" t="s">
        <v>196</v>
      </c>
      <c r="D177" s="226"/>
      <c r="E177" s="230"/>
      <c r="F177" s="235"/>
      <c r="G177" s="236"/>
      <c r="H177" s="234"/>
      <c r="I177" s="234"/>
      <c r="J177" s="234"/>
      <c r="K177" s="234"/>
      <c r="L177" s="216"/>
      <c r="M177" s="216"/>
      <c r="N177" s="216" t="s">
        <v>93</v>
      </c>
      <c r="O177" s="216"/>
      <c r="P177" s="216"/>
      <c r="Q177" s="216"/>
      <c r="R177" s="216"/>
      <c r="S177" s="216"/>
      <c r="T177" s="216"/>
      <c r="U177" s="216"/>
      <c r="V177" s="216"/>
      <c r="W177" s="216"/>
      <c r="X177" s="216"/>
      <c r="Y177" s="216"/>
      <c r="Z177" s="216"/>
      <c r="AA177" s="216"/>
      <c r="AB177" s="216"/>
      <c r="AC177" s="216"/>
      <c r="AD177" s="216"/>
      <c r="AE177" s="216"/>
      <c r="AF177" s="216"/>
      <c r="AG177" s="216"/>
      <c r="AH177" s="216"/>
      <c r="AI177" s="216"/>
      <c r="AJ177" s="219" t="str">
        <f>C177</f>
        <v>Textilní výduchový rukávec 550g/m2 vč. zavěšení</v>
      </c>
      <c r="AK177" s="216"/>
      <c r="AL177" s="216"/>
      <c r="AM177" s="216"/>
      <c r="AN177" s="216"/>
      <c r="AO177" s="216"/>
      <c r="AP177" s="216"/>
      <c r="AQ177" s="216"/>
    </row>
    <row r="178" spans="1:43" ht="20.399999999999999" outlineLevel="1" x14ac:dyDescent="0.25">
      <c r="A178" s="217">
        <v>57</v>
      </c>
      <c r="B178" s="223"/>
      <c r="C178" s="266" t="s">
        <v>197</v>
      </c>
      <c r="D178" s="225" t="s">
        <v>90</v>
      </c>
      <c r="E178" s="229">
        <v>1</v>
      </c>
      <c r="F178" s="233"/>
      <c r="G178" s="234">
        <f>ROUND(E178*F178,2)</f>
        <v>0</v>
      </c>
      <c r="H178" s="233"/>
      <c r="I178" s="234">
        <f>ROUND(E178*H178,2)</f>
        <v>0</v>
      </c>
      <c r="J178" s="233"/>
      <c r="K178" s="234">
        <f>ROUND(E178*J178,2)</f>
        <v>0</v>
      </c>
      <c r="L178" s="216"/>
      <c r="M178" s="216"/>
      <c r="N178" s="216" t="s">
        <v>91</v>
      </c>
      <c r="O178" s="216"/>
      <c r="P178" s="216"/>
      <c r="Q178" s="216"/>
      <c r="R178" s="216"/>
      <c r="S178" s="216"/>
      <c r="T178" s="216"/>
      <c r="U178" s="216"/>
      <c r="V178" s="216"/>
      <c r="W178" s="216"/>
      <c r="X178" s="216"/>
      <c r="Y178" s="216"/>
      <c r="Z178" s="216"/>
      <c r="AA178" s="216"/>
      <c r="AB178" s="216"/>
      <c r="AC178" s="216"/>
      <c r="AD178" s="216"/>
      <c r="AE178" s="216"/>
      <c r="AF178" s="216"/>
      <c r="AG178" s="216"/>
      <c r="AH178" s="216"/>
      <c r="AI178" s="216"/>
      <c r="AJ178" s="216"/>
      <c r="AK178" s="216"/>
      <c r="AL178" s="216"/>
      <c r="AM178" s="216"/>
      <c r="AN178" s="216"/>
      <c r="AO178" s="216"/>
      <c r="AP178" s="216"/>
      <c r="AQ178" s="216"/>
    </row>
    <row r="179" spans="1:43" outlineLevel="1" x14ac:dyDescent="0.25">
      <c r="A179" s="217">
        <v>58</v>
      </c>
      <c r="B179" s="223"/>
      <c r="C179" s="266" t="s">
        <v>198</v>
      </c>
      <c r="D179" s="225" t="s">
        <v>90</v>
      </c>
      <c r="E179" s="229">
        <v>4</v>
      </c>
      <c r="F179" s="233"/>
      <c r="G179" s="234">
        <f>ROUND(E179*F179,2)</f>
        <v>0</v>
      </c>
      <c r="H179" s="233"/>
      <c r="I179" s="234">
        <f>ROUND(E179*H179,2)</f>
        <v>0</v>
      </c>
      <c r="J179" s="233"/>
      <c r="K179" s="234">
        <f>ROUND(E179*J179,2)</f>
        <v>0</v>
      </c>
      <c r="L179" s="216"/>
      <c r="M179" s="216"/>
      <c r="N179" s="216" t="s">
        <v>91</v>
      </c>
      <c r="O179" s="216"/>
      <c r="P179" s="216"/>
      <c r="Q179" s="216"/>
      <c r="R179" s="216"/>
      <c r="S179" s="216"/>
      <c r="T179" s="216"/>
      <c r="U179" s="216"/>
      <c r="V179" s="216"/>
      <c r="W179" s="216"/>
      <c r="X179" s="216"/>
      <c r="Y179" s="216"/>
      <c r="Z179" s="216"/>
      <c r="AA179" s="216"/>
      <c r="AB179" s="216"/>
      <c r="AC179" s="216"/>
      <c r="AD179" s="216"/>
      <c r="AE179" s="216"/>
      <c r="AF179" s="216"/>
      <c r="AG179" s="216"/>
      <c r="AH179" s="216"/>
      <c r="AI179" s="216"/>
      <c r="AJ179" s="216"/>
      <c r="AK179" s="216"/>
      <c r="AL179" s="216"/>
      <c r="AM179" s="216"/>
      <c r="AN179" s="216"/>
      <c r="AO179" s="216"/>
      <c r="AP179" s="216"/>
      <c r="AQ179" s="216"/>
    </row>
    <row r="180" spans="1:43" outlineLevel="1" x14ac:dyDescent="0.25">
      <c r="A180" s="217"/>
      <c r="B180" s="223"/>
      <c r="C180" s="267" t="s">
        <v>199</v>
      </c>
      <c r="D180" s="226"/>
      <c r="E180" s="230"/>
      <c r="F180" s="235"/>
      <c r="G180" s="236"/>
      <c r="H180" s="234"/>
      <c r="I180" s="234"/>
      <c r="J180" s="234"/>
      <c r="K180" s="234"/>
      <c r="L180" s="216"/>
      <c r="M180" s="216"/>
      <c r="N180" s="216" t="s">
        <v>93</v>
      </c>
      <c r="O180" s="216"/>
      <c r="P180" s="216"/>
      <c r="Q180" s="216"/>
      <c r="R180" s="216"/>
      <c r="S180" s="216"/>
      <c r="T180" s="216"/>
      <c r="U180" s="216"/>
      <c r="V180" s="216"/>
      <c r="W180" s="216"/>
      <c r="X180" s="216"/>
      <c r="Y180" s="216"/>
      <c r="Z180" s="216"/>
      <c r="AA180" s="216"/>
      <c r="AB180" s="216"/>
      <c r="AC180" s="216"/>
      <c r="AD180" s="216"/>
      <c r="AE180" s="216"/>
      <c r="AF180" s="216"/>
      <c r="AG180" s="216"/>
      <c r="AH180" s="216"/>
      <c r="AI180" s="216"/>
      <c r="AJ180" s="219" t="str">
        <f>C180</f>
        <v>Sada uložení hranatého potrubí vč. závitové tyče a kotvení</v>
      </c>
      <c r="AK180" s="216"/>
      <c r="AL180" s="216"/>
      <c r="AM180" s="216"/>
      <c r="AN180" s="216"/>
      <c r="AO180" s="216"/>
      <c r="AP180" s="216"/>
      <c r="AQ180" s="216"/>
    </row>
    <row r="181" spans="1:43" x14ac:dyDescent="0.25">
      <c r="A181" s="218" t="s">
        <v>87</v>
      </c>
      <c r="B181" s="224" t="s">
        <v>66</v>
      </c>
      <c r="C181" s="269" t="s">
        <v>67</v>
      </c>
      <c r="D181" s="228"/>
      <c r="E181" s="232"/>
      <c r="F181" s="238"/>
      <c r="G181" s="238">
        <f>SUMIF(N182:N189,"&lt;&gt;NOR",G182:G189)</f>
        <v>0</v>
      </c>
      <c r="H181" s="238"/>
      <c r="I181" s="238">
        <f>SUM(I182:I189)</f>
        <v>0</v>
      </c>
      <c r="J181" s="238"/>
      <c r="K181" s="238">
        <f>SUM(K182:K189)</f>
        <v>0</v>
      </c>
      <c r="N181" t="s">
        <v>88</v>
      </c>
    </row>
    <row r="182" spans="1:43" ht="20.399999999999999" outlineLevel="1" x14ac:dyDescent="0.25">
      <c r="A182" s="217">
        <v>59</v>
      </c>
      <c r="B182" s="223"/>
      <c r="C182" s="266" t="s">
        <v>200</v>
      </c>
      <c r="D182" s="225" t="s">
        <v>90</v>
      </c>
      <c r="E182" s="229">
        <v>2</v>
      </c>
      <c r="F182" s="233"/>
      <c r="G182" s="234">
        <f>ROUND(E182*F182,2)</f>
        <v>0</v>
      </c>
      <c r="H182" s="233"/>
      <c r="I182" s="234">
        <f>ROUND(E182*H182,2)</f>
        <v>0</v>
      </c>
      <c r="J182" s="233"/>
      <c r="K182" s="234">
        <f>ROUND(E182*J182,2)</f>
        <v>0</v>
      </c>
      <c r="L182" s="216"/>
      <c r="M182" s="216"/>
      <c r="N182" s="216" t="s">
        <v>91</v>
      </c>
      <c r="O182" s="216"/>
      <c r="P182" s="216"/>
      <c r="Q182" s="216"/>
      <c r="R182" s="216"/>
      <c r="S182" s="216"/>
      <c r="T182" s="216"/>
      <c r="U182" s="216"/>
      <c r="V182" s="216"/>
      <c r="W182" s="216"/>
      <c r="X182" s="216"/>
      <c r="Y182" s="216"/>
      <c r="Z182" s="216"/>
      <c r="AA182" s="216"/>
      <c r="AB182" s="216"/>
      <c r="AC182" s="216"/>
      <c r="AD182" s="216"/>
      <c r="AE182" s="216"/>
      <c r="AF182" s="216"/>
      <c r="AG182" s="216"/>
      <c r="AH182" s="216"/>
      <c r="AI182" s="216"/>
      <c r="AJ182" s="216"/>
      <c r="AK182" s="216"/>
      <c r="AL182" s="216"/>
      <c r="AM182" s="216"/>
      <c r="AN182" s="216"/>
      <c r="AO182" s="216"/>
      <c r="AP182" s="216"/>
      <c r="AQ182" s="216"/>
    </row>
    <row r="183" spans="1:43" outlineLevel="1" x14ac:dyDescent="0.25">
      <c r="A183" s="217">
        <v>60</v>
      </c>
      <c r="B183" s="223"/>
      <c r="C183" s="266" t="s">
        <v>201</v>
      </c>
      <c r="D183" s="225" t="s">
        <v>124</v>
      </c>
      <c r="E183" s="229">
        <v>1</v>
      </c>
      <c r="F183" s="233"/>
      <c r="G183" s="234">
        <f>ROUND(E183*F183,2)</f>
        <v>0</v>
      </c>
      <c r="H183" s="233"/>
      <c r="I183" s="234">
        <f>ROUND(E183*H183,2)</f>
        <v>0</v>
      </c>
      <c r="J183" s="233"/>
      <c r="K183" s="234">
        <f>ROUND(E183*J183,2)</f>
        <v>0</v>
      </c>
      <c r="L183" s="216"/>
      <c r="M183" s="216"/>
      <c r="N183" s="216" t="s">
        <v>202</v>
      </c>
      <c r="O183" s="216"/>
      <c r="P183" s="216"/>
      <c r="Q183" s="216"/>
      <c r="R183" s="216"/>
      <c r="S183" s="216"/>
      <c r="T183" s="216"/>
      <c r="U183" s="216"/>
      <c r="V183" s="216"/>
      <c r="W183" s="216"/>
      <c r="X183" s="216"/>
      <c r="Y183" s="216"/>
      <c r="Z183" s="216"/>
      <c r="AA183" s="216"/>
      <c r="AB183" s="216"/>
      <c r="AC183" s="216"/>
      <c r="AD183" s="216"/>
      <c r="AE183" s="216"/>
      <c r="AF183" s="216"/>
      <c r="AG183" s="216"/>
      <c r="AH183" s="216"/>
      <c r="AI183" s="216"/>
      <c r="AJ183" s="216"/>
      <c r="AK183" s="216"/>
      <c r="AL183" s="216"/>
      <c r="AM183" s="216"/>
      <c r="AN183" s="216"/>
      <c r="AO183" s="216"/>
      <c r="AP183" s="216"/>
      <c r="AQ183" s="216"/>
    </row>
    <row r="184" spans="1:43" outlineLevel="1" x14ac:dyDescent="0.25">
      <c r="A184" s="217">
        <v>61</v>
      </c>
      <c r="B184" s="223"/>
      <c r="C184" s="266" t="s">
        <v>203</v>
      </c>
      <c r="D184" s="225" t="s">
        <v>124</v>
      </c>
      <c r="E184" s="229">
        <v>1</v>
      </c>
      <c r="F184" s="233"/>
      <c r="G184" s="234">
        <f>ROUND(E184*F184,2)</f>
        <v>0</v>
      </c>
      <c r="H184" s="233"/>
      <c r="I184" s="234">
        <f>ROUND(E184*H184,2)</f>
        <v>0</v>
      </c>
      <c r="J184" s="233"/>
      <c r="K184" s="234">
        <f>ROUND(E184*J184,2)</f>
        <v>0</v>
      </c>
      <c r="L184" s="216"/>
      <c r="M184" s="216"/>
      <c r="N184" s="216" t="s">
        <v>202</v>
      </c>
      <c r="O184" s="216"/>
      <c r="P184" s="216"/>
      <c r="Q184" s="216"/>
      <c r="R184" s="216"/>
      <c r="S184" s="216"/>
      <c r="T184" s="216"/>
      <c r="U184" s="216"/>
      <c r="V184" s="216"/>
      <c r="W184" s="216"/>
      <c r="X184" s="216"/>
      <c r="Y184" s="216"/>
      <c r="Z184" s="216"/>
      <c r="AA184" s="216"/>
      <c r="AB184" s="216"/>
      <c r="AC184" s="216"/>
      <c r="AD184" s="216"/>
      <c r="AE184" s="216"/>
      <c r="AF184" s="216"/>
      <c r="AG184" s="216"/>
      <c r="AH184" s="216"/>
      <c r="AI184" s="216"/>
      <c r="AJ184" s="216"/>
      <c r="AK184" s="216"/>
      <c r="AL184" s="216"/>
      <c r="AM184" s="216"/>
      <c r="AN184" s="216"/>
      <c r="AO184" s="216"/>
      <c r="AP184" s="216"/>
      <c r="AQ184" s="216"/>
    </row>
    <row r="185" spans="1:43" outlineLevel="1" x14ac:dyDescent="0.25">
      <c r="A185" s="217">
        <v>62</v>
      </c>
      <c r="B185" s="223"/>
      <c r="C185" s="266" t="s">
        <v>204</v>
      </c>
      <c r="D185" s="225" t="s">
        <v>90</v>
      </c>
      <c r="E185" s="229">
        <v>2</v>
      </c>
      <c r="F185" s="233"/>
      <c r="G185" s="234">
        <f>ROUND(E185*F185,2)</f>
        <v>0</v>
      </c>
      <c r="H185" s="233"/>
      <c r="I185" s="234">
        <f>ROUND(E185*H185,2)</f>
        <v>0</v>
      </c>
      <c r="J185" s="233"/>
      <c r="K185" s="234">
        <f>ROUND(E185*J185,2)</f>
        <v>0</v>
      </c>
      <c r="L185" s="216"/>
      <c r="M185" s="216"/>
      <c r="N185" s="216" t="s">
        <v>202</v>
      </c>
      <c r="O185" s="216"/>
      <c r="P185" s="216"/>
      <c r="Q185" s="216"/>
      <c r="R185" s="216"/>
      <c r="S185" s="216"/>
      <c r="T185" s="216"/>
      <c r="U185" s="216"/>
      <c r="V185" s="216"/>
      <c r="W185" s="216"/>
      <c r="X185" s="216"/>
      <c r="Y185" s="216"/>
      <c r="Z185" s="216"/>
      <c r="AA185" s="216"/>
      <c r="AB185" s="216"/>
      <c r="AC185" s="216"/>
      <c r="AD185" s="216"/>
      <c r="AE185" s="216"/>
      <c r="AF185" s="216"/>
      <c r="AG185" s="216"/>
      <c r="AH185" s="216"/>
      <c r="AI185" s="216"/>
      <c r="AJ185" s="216"/>
      <c r="AK185" s="216"/>
      <c r="AL185" s="216"/>
      <c r="AM185" s="216"/>
      <c r="AN185" s="216"/>
      <c r="AO185" s="216"/>
      <c r="AP185" s="216"/>
      <c r="AQ185" s="216"/>
    </row>
    <row r="186" spans="1:43" outlineLevel="1" x14ac:dyDescent="0.25">
      <c r="A186" s="217">
        <v>63</v>
      </c>
      <c r="B186" s="223"/>
      <c r="C186" s="266" t="s">
        <v>205</v>
      </c>
      <c r="D186" s="225" t="s">
        <v>90</v>
      </c>
      <c r="E186" s="229">
        <v>2</v>
      </c>
      <c r="F186" s="233"/>
      <c r="G186" s="234">
        <f>ROUND(E186*F186,2)</f>
        <v>0</v>
      </c>
      <c r="H186" s="233"/>
      <c r="I186" s="234">
        <f>ROUND(E186*H186,2)</f>
        <v>0</v>
      </c>
      <c r="J186" s="233"/>
      <c r="K186" s="234">
        <f>ROUND(E186*J186,2)</f>
        <v>0</v>
      </c>
      <c r="L186" s="216"/>
      <c r="M186" s="216"/>
      <c r="N186" s="216" t="s">
        <v>202</v>
      </c>
      <c r="O186" s="216"/>
      <c r="P186" s="216"/>
      <c r="Q186" s="216"/>
      <c r="R186" s="216"/>
      <c r="S186" s="216"/>
      <c r="T186" s="216"/>
      <c r="U186" s="216"/>
      <c r="V186" s="216"/>
      <c r="W186" s="216"/>
      <c r="X186" s="216"/>
      <c r="Y186" s="216"/>
      <c r="Z186" s="216"/>
      <c r="AA186" s="216"/>
      <c r="AB186" s="216"/>
      <c r="AC186" s="216"/>
      <c r="AD186" s="216"/>
      <c r="AE186" s="216"/>
      <c r="AF186" s="216"/>
      <c r="AG186" s="216"/>
      <c r="AH186" s="216"/>
      <c r="AI186" s="216"/>
      <c r="AJ186" s="216"/>
      <c r="AK186" s="216"/>
      <c r="AL186" s="216"/>
      <c r="AM186" s="216"/>
      <c r="AN186" s="216"/>
      <c r="AO186" s="216"/>
      <c r="AP186" s="216"/>
      <c r="AQ186" s="216"/>
    </row>
    <row r="187" spans="1:43" outlineLevel="1" x14ac:dyDescent="0.25">
      <c r="A187" s="217">
        <v>64</v>
      </c>
      <c r="B187" s="223"/>
      <c r="C187" s="266" t="s">
        <v>206</v>
      </c>
      <c r="D187" s="225" t="s">
        <v>207</v>
      </c>
      <c r="E187" s="229">
        <v>7</v>
      </c>
      <c r="F187" s="233"/>
      <c r="G187" s="234">
        <f>ROUND(E187*F187,2)</f>
        <v>0</v>
      </c>
      <c r="H187" s="233"/>
      <c r="I187" s="234">
        <f>ROUND(E187*H187,2)</f>
        <v>0</v>
      </c>
      <c r="J187" s="233"/>
      <c r="K187" s="234">
        <f>ROUND(E187*J187,2)</f>
        <v>0</v>
      </c>
      <c r="L187" s="216"/>
      <c r="M187" s="216"/>
      <c r="N187" s="216" t="s">
        <v>202</v>
      </c>
      <c r="O187" s="216"/>
      <c r="P187" s="216"/>
      <c r="Q187" s="216"/>
      <c r="R187" s="216"/>
      <c r="S187" s="216"/>
      <c r="T187" s="216"/>
      <c r="U187" s="216"/>
      <c r="V187" s="216"/>
      <c r="W187" s="216"/>
      <c r="X187" s="216"/>
      <c r="Y187" s="216"/>
      <c r="Z187" s="216"/>
      <c r="AA187" s="216"/>
      <c r="AB187" s="216"/>
      <c r="AC187" s="216"/>
      <c r="AD187" s="216"/>
      <c r="AE187" s="216"/>
      <c r="AF187" s="216"/>
      <c r="AG187" s="216"/>
      <c r="AH187" s="216"/>
      <c r="AI187" s="216"/>
      <c r="AJ187" s="216"/>
      <c r="AK187" s="216"/>
      <c r="AL187" s="216"/>
      <c r="AM187" s="216"/>
      <c r="AN187" s="216"/>
      <c r="AO187" s="216"/>
      <c r="AP187" s="216"/>
      <c r="AQ187" s="216"/>
    </row>
    <row r="188" spans="1:43" outlineLevel="1" x14ac:dyDescent="0.25">
      <c r="A188" s="217">
        <v>65</v>
      </c>
      <c r="B188" s="223"/>
      <c r="C188" s="266" t="s">
        <v>208</v>
      </c>
      <c r="D188" s="225" t="s">
        <v>209</v>
      </c>
      <c r="E188" s="229">
        <v>2</v>
      </c>
      <c r="F188" s="233"/>
      <c r="G188" s="234">
        <f>ROUND(E188*F188,2)</f>
        <v>0</v>
      </c>
      <c r="H188" s="233"/>
      <c r="I188" s="234">
        <f>ROUND(E188*H188,2)</f>
        <v>0</v>
      </c>
      <c r="J188" s="233"/>
      <c r="K188" s="234">
        <f>ROUND(E188*J188,2)</f>
        <v>0</v>
      </c>
      <c r="L188" s="216"/>
      <c r="M188" s="216"/>
      <c r="N188" s="216" t="s">
        <v>202</v>
      </c>
      <c r="O188" s="216"/>
      <c r="P188" s="216"/>
      <c r="Q188" s="216"/>
      <c r="R188" s="216"/>
      <c r="S188" s="216"/>
      <c r="T188" s="216"/>
      <c r="U188" s="216"/>
      <c r="V188" s="216"/>
      <c r="W188" s="216"/>
      <c r="X188" s="216"/>
      <c r="Y188" s="216"/>
      <c r="Z188" s="216"/>
      <c r="AA188" s="216"/>
      <c r="AB188" s="216"/>
      <c r="AC188" s="216"/>
      <c r="AD188" s="216"/>
      <c r="AE188" s="216"/>
      <c r="AF188" s="216"/>
      <c r="AG188" s="216"/>
      <c r="AH188" s="216"/>
      <c r="AI188" s="216"/>
      <c r="AJ188" s="216"/>
      <c r="AK188" s="216"/>
      <c r="AL188" s="216"/>
      <c r="AM188" s="216"/>
      <c r="AN188" s="216"/>
      <c r="AO188" s="216"/>
      <c r="AP188" s="216"/>
      <c r="AQ188" s="216"/>
    </row>
    <row r="189" spans="1:43" outlineLevel="1" x14ac:dyDescent="0.25">
      <c r="A189" s="217">
        <v>66</v>
      </c>
      <c r="B189" s="223"/>
      <c r="C189" s="266" t="s">
        <v>210</v>
      </c>
      <c r="D189" s="225" t="s">
        <v>124</v>
      </c>
      <c r="E189" s="229">
        <v>1</v>
      </c>
      <c r="F189" s="233"/>
      <c r="G189" s="234">
        <f>ROUND(E189*F189,2)</f>
        <v>0</v>
      </c>
      <c r="H189" s="233"/>
      <c r="I189" s="234">
        <f>ROUND(E189*H189,2)</f>
        <v>0</v>
      </c>
      <c r="J189" s="233"/>
      <c r="K189" s="234">
        <f>ROUND(E189*J189,2)</f>
        <v>0</v>
      </c>
      <c r="L189" s="216"/>
      <c r="M189" s="216"/>
      <c r="N189" s="216" t="s">
        <v>202</v>
      </c>
      <c r="O189" s="216"/>
      <c r="P189" s="216"/>
      <c r="Q189" s="216"/>
      <c r="R189" s="216"/>
      <c r="S189" s="216"/>
      <c r="T189" s="216"/>
      <c r="U189" s="216"/>
      <c r="V189" s="216"/>
      <c r="W189" s="216"/>
      <c r="X189" s="216"/>
      <c r="Y189" s="216"/>
      <c r="Z189" s="216"/>
      <c r="AA189" s="216"/>
      <c r="AB189" s="216"/>
      <c r="AC189" s="216"/>
      <c r="AD189" s="216"/>
      <c r="AE189" s="216"/>
      <c r="AF189" s="216"/>
      <c r="AG189" s="216"/>
      <c r="AH189" s="216"/>
      <c r="AI189" s="216"/>
      <c r="AJ189" s="216"/>
      <c r="AK189" s="216"/>
      <c r="AL189" s="216"/>
      <c r="AM189" s="216"/>
      <c r="AN189" s="216"/>
      <c r="AO189" s="216"/>
      <c r="AP189" s="216"/>
      <c r="AQ189" s="216"/>
    </row>
    <row r="190" spans="1:43" x14ac:dyDescent="0.25">
      <c r="A190" s="218" t="s">
        <v>87</v>
      </c>
      <c r="B190" s="224" t="s">
        <v>68</v>
      </c>
      <c r="C190" s="269" t="s">
        <v>69</v>
      </c>
      <c r="D190" s="228"/>
      <c r="E190" s="232"/>
      <c r="F190" s="238"/>
      <c r="G190" s="238">
        <f>SUMIF(N191:N193,"&lt;&gt;NOR",G191:G193)</f>
        <v>0</v>
      </c>
      <c r="H190" s="238"/>
      <c r="I190" s="238">
        <f>SUM(I191:I193)</f>
        <v>0</v>
      </c>
      <c r="J190" s="238"/>
      <c r="K190" s="238">
        <f>SUM(K191:K193)</f>
        <v>0</v>
      </c>
      <c r="N190" t="s">
        <v>88</v>
      </c>
    </row>
    <row r="191" spans="1:43" outlineLevel="1" x14ac:dyDescent="0.25">
      <c r="A191" s="217">
        <v>67</v>
      </c>
      <c r="B191" s="223"/>
      <c r="C191" s="266" t="s">
        <v>211</v>
      </c>
      <c r="D191" s="225" t="s">
        <v>124</v>
      </c>
      <c r="E191" s="229">
        <v>1</v>
      </c>
      <c r="F191" s="233"/>
      <c r="G191" s="234">
        <f>ROUND(E191*F191,2)</f>
        <v>0</v>
      </c>
      <c r="H191" s="233"/>
      <c r="I191" s="234">
        <f>ROUND(E191*H191,2)</f>
        <v>0</v>
      </c>
      <c r="J191" s="233"/>
      <c r="K191" s="234">
        <f>ROUND(E191*J191,2)</f>
        <v>0</v>
      </c>
      <c r="L191" s="216"/>
      <c r="M191" s="216"/>
      <c r="N191" s="216" t="s">
        <v>202</v>
      </c>
      <c r="O191" s="216"/>
      <c r="P191" s="216"/>
      <c r="Q191" s="216"/>
      <c r="R191" s="216"/>
      <c r="S191" s="216"/>
      <c r="T191" s="216"/>
      <c r="U191" s="216"/>
      <c r="V191" s="216"/>
      <c r="W191" s="216"/>
      <c r="X191" s="216"/>
      <c r="Y191" s="216"/>
      <c r="Z191" s="216"/>
      <c r="AA191" s="216"/>
      <c r="AB191" s="216"/>
      <c r="AC191" s="216"/>
      <c r="AD191" s="216"/>
      <c r="AE191" s="216"/>
      <c r="AF191" s="216"/>
      <c r="AG191" s="216"/>
      <c r="AH191" s="216"/>
      <c r="AI191" s="216"/>
      <c r="AJ191" s="216"/>
      <c r="AK191" s="216"/>
      <c r="AL191" s="216"/>
      <c r="AM191" s="216"/>
      <c r="AN191" s="216"/>
      <c r="AO191" s="216"/>
      <c r="AP191" s="216"/>
      <c r="AQ191" s="216"/>
    </row>
    <row r="192" spans="1:43" outlineLevel="1" x14ac:dyDescent="0.25">
      <c r="A192" s="217"/>
      <c r="B192" s="223"/>
      <c r="C192" s="267" t="s">
        <v>212</v>
      </c>
      <c r="D192" s="226"/>
      <c r="E192" s="230"/>
      <c r="F192" s="235"/>
      <c r="G192" s="236"/>
      <c r="H192" s="234"/>
      <c r="I192" s="234"/>
      <c r="J192" s="234"/>
      <c r="K192" s="234"/>
      <c r="L192" s="216"/>
      <c r="M192" s="216"/>
      <c r="N192" s="216" t="s">
        <v>93</v>
      </c>
      <c r="O192" s="216"/>
      <c r="P192" s="216"/>
      <c r="Q192" s="216"/>
      <c r="R192" s="216"/>
      <c r="S192" s="216"/>
      <c r="T192" s="216"/>
      <c r="U192" s="216"/>
      <c r="V192" s="216"/>
      <c r="W192" s="216"/>
      <c r="X192" s="216"/>
      <c r="Y192" s="216"/>
      <c r="Z192" s="216"/>
      <c r="AA192" s="216"/>
      <c r="AB192" s="216"/>
      <c r="AC192" s="216"/>
      <c r="AD192" s="216"/>
      <c r="AE192" s="216"/>
      <c r="AF192" s="216"/>
      <c r="AG192" s="216"/>
      <c r="AH192" s="216"/>
      <c r="AI192" s="216"/>
      <c r="AJ192" s="219" t="str">
        <f>C192</f>
        <v>Vyhotovení projektové dokumentace ve stupni DPS dle §3 vyhlášky 499/2006 Sb.</v>
      </c>
      <c r="AK192" s="216"/>
      <c r="AL192" s="216"/>
      <c r="AM192" s="216"/>
      <c r="AN192" s="216"/>
      <c r="AO192" s="216"/>
      <c r="AP192" s="216"/>
      <c r="AQ192" s="216"/>
    </row>
    <row r="193" spans="1:43" outlineLevel="1" x14ac:dyDescent="0.25">
      <c r="A193" s="246">
        <v>68</v>
      </c>
      <c r="B193" s="247"/>
      <c r="C193" s="270" t="s">
        <v>213</v>
      </c>
      <c r="D193" s="248" t="s">
        <v>90</v>
      </c>
      <c r="E193" s="249">
        <v>1</v>
      </c>
      <c r="F193" s="250"/>
      <c r="G193" s="251">
        <f>ROUND(E193*F193,2)</f>
        <v>0</v>
      </c>
      <c r="H193" s="250"/>
      <c r="I193" s="251">
        <f>ROUND(E193*H193,2)</f>
        <v>0</v>
      </c>
      <c r="J193" s="250"/>
      <c r="K193" s="251">
        <f>ROUND(E193*J193,2)</f>
        <v>0</v>
      </c>
      <c r="L193" s="216"/>
      <c r="M193" s="216"/>
      <c r="N193" s="216" t="s">
        <v>202</v>
      </c>
      <c r="O193" s="216"/>
      <c r="P193" s="216"/>
      <c r="Q193" s="216"/>
      <c r="R193" s="216"/>
      <c r="S193" s="216"/>
      <c r="T193" s="216"/>
      <c r="U193" s="216"/>
      <c r="V193" s="216"/>
      <c r="W193" s="216"/>
      <c r="X193" s="216"/>
      <c r="Y193" s="216"/>
      <c r="Z193" s="216"/>
      <c r="AA193" s="216"/>
      <c r="AB193" s="216"/>
      <c r="AC193" s="216"/>
      <c r="AD193" s="216"/>
      <c r="AE193" s="216"/>
      <c r="AF193" s="216"/>
      <c r="AG193" s="216"/>
      <c r="AH193" s="216"/>
      <c r="AI193" s="216"/>
      <c r="AJ193" s="216"/>
      <c r="AK193" s="216"/>
      <c r="AL193" s="216"/>
      <c r="AM193" s="216"/>
      <c r="AN193" s="216"/>
      <c r="AO193" s="216"/>
      <c r="AP193" s="216"/>
      <c r="AQ193" s="216"/>
    </row>
    <row r="194" spans="1:43" x14ac:dyDescent="0.25">
      <c r="A194" s="6"/>
      <c r="B194" s="7" t="s">
        <v>132</v>
      </c>
      <c r="C194" s="271" t="s">
        <v>132</v>
      </c>
      <c r="D194" s="6"/>
      <c r="E194" s="6"/>
      <c r="F194" s="6"/>
      <c r="G194" s="6"/>
      <c r="H194" s="6"/>
      <c r="I194" s="6"/>
      <c r="J194" s="6"/>
      <c r="K194" s="6"/>
      <c r="L194">
        <v>15</v>
      </c>
      <c r="M194">
        <v>21</v>
      </c>
    </row>
    <row r="195" spans="1:43" x14ac:dyDescent="0.25">
      <c r="A195" s="252"/>
      <c r="B195" s="253">
        <v>26</v>
      </c>
      <c r="C195" s="272" t="s">
        <v>132</v>
      </c>
      <c r="D195" s="254"/>
      <c r="E195" s="254"/>
      <c r="F195" s="254"/>
      <c r="G195" s="265">
        <f>G8+G55+G160+G181+G190</f>
        <v>0</v>
      </c>
      <c r="H195" s="6"/>
      <c r="I195" s="6"/>
      <c r="J195" s="6"/>
      <c r="K195" s="6"/>
      <c r="L195" t="e">
        <f>SUMIF(#REF!,L194,G7:G193)</f>
        <v>#REF!</v>
      </c>
      <c r="M195" t="e">
        <f>SUMIF(#REF!,M194,G7:G193)</f>
        <v>#REF!</v>
      </c>
      <c r="N195" t="s">
        <v>214</v>
      </c>
    </row>
    <row r="196" spans="1:43" x14ac:dyDescent="0.25">
      <c r="A196" s="6"/>
      <c r="B196" s="7" t="s">
        <v>132</v>
      </c>
      <c r="C196" s="271" t="s">
        <v>132</v>
      </c>
      <c r="D196" s="6"/>
      <c r="E196" s="6"/>
      <c r="F196" s="6"/>
      <c r="G196" s="6"/>
      <c r="H196" s="6"/>
      <c r="I196" s="6"/>
      <c r="J196" s="6"/>
      <c r="K196" s="6"/>
    </row>
    <row r="197" spans="1:43" x14ac:dyDescent="0.25">
      <c r="A197" s="6"/>
      <c r="B197" s="7" t="s">
        <v>132</v>
      </c>
      <c r="C197" s="271" t="s">
        <v>132</v>
      </c>
      <c r="D197" s="6"/>
      <c r="E197" s="6"/>
      <c r="F197" s="6"/>
      <c r="G197" s="6"/>
      <c r="H197" s="6"/>
      <c r="I197" s="6"/>
      <c r="J197" s="6"/>
      <c r="K197" s="6"/>
    </row>
    <row r="198" spans="1:43" x14ac:dyDescent="0.25">
      <c r="A198" s="255">
        <v>33</v>
      </c>
      <c r="B198" s="255"/>
      <c r="C198" s="273"/>
      <c r="D198" s="6"/>
      <c r="E198" s="6"/>
      <c r="F198" s="6"/>
      <c r="G198" s="6"/>
      <c r="H198" s="6"/>
      <c r="I198" s="6"/>
      <c r="J198" s="6"/>
      <c r="K198" s="6"/>
    </row>
    <row r="199" spans="1:43" x14ac:dyDescent="0.25">
      <c r="A199" s="256"/>
      <c r="B199" s="257"/>
      <c r="C199" s="274"/>
      <c r="D199" s="257"/>
      <c r="E199" s="257"/>
      <c r="F199" s="257"/>
      <c r="G199" s="258"/>
      <c r="H199" s="6"/>
      <c r="I199" s="6"/>
      <c r="J199" s="6"/>
      <c r="K199" s="6"/>
      <c r="N199" t="s">
        <v>215</v>
      </c>
    </row>
    <row r="200" spans="1:43" x14ac:dyDescent="0.25">
      <c r="A200" s="259"/>
      <c r="B200" s="260"/>
      <c r="C200" s="275"/>
      <c r="D200" s="260"/>
      <c r="E200" s="260"/>
      <c r="F200" s="260"/>
      <c r="G200" s="261"/>
      <c r="H200" s="6"/>
      <c r="I200" s="6"/>
      <c r="J200" s="6"/>
      <c r="K200" s="6"/>
    </row>
    <row r="201" spans="1:43" x14ac:dyDescent="0.25">
      <c r="A201" s="259"/>
      <c r="B201" s="260"/>
      <c r="C201" s="275"/>
      <c r="D201" s="260"/>
      <c r="E201" s="260"/>
      <c r="F201" s="260"/>
      <c r="G201" s="261"/>
      <c r="H201" s="6"/>
      <c r="I201" s="6"/>
      <c r="J201" s="6"/>
      <c r="K201" s="6"/>
    </row>
    <row r="202" spans="1:43" x14ac:dyDescent="0.25">
      <c r="A202" s="259"/>
      <c r="B202" s="260"/>
      <c r="C202" s="275"/>
      <c r="D202" s="260"/>
      <c r="E202" s="260"/>
      <c r="F202" s="260"/>
      <c r="G202" s="261"/>
      <c r="H202" s="6"/>
      <c r="I202" s="6"/>
      <c r="J202" s="6"/>
      <c r="K202" s="6"/>
    </row>
    <row r="203" spans="1:43" x14ac:dyDescent="0.25">
      <c r="A203" s="262"/>
      <c r="B203" s="263"/>
      <c r="C203" s="276"/>
      <c r="D203" s="263"/>
      <c r="E203" s="263"/>
      <c r="F203" s="263"/>
      <c r="G203" s="264"/>
      <c r="H203" s="6"/>
      <c r="I203" s="6"/>
      <c r="J203" s="6"/>
      <c r="K203" s="6"/>
    </row>
    <row r="204" spans="1:43" x14ac:dyDescent="0.25">
      <c r="A204" s="6"/>
      <c r="B204" s="7" t="s">
        <v>132</v>
      </c>
      <c r="C204" s="271" t="s">
        <v>132</v>
      </c>
      <c r="D204" s="6"/>
      <c r="E204" s="6"/>
      <c r="F204" s="6"/>
      <c r="G204" s="6"/>
      <c r="H204" s="6"/>
      <c r="I204" s="6"/>
      <c r="J204" s="6"/>
      <c r="K204" s="6"/>
    </row>
    <row r="205" spans="1:43" x14ac:dyDescent="0.25">
      <c r="C205" s="277"/>
      <c r="N205" t="s">
        <v>216</v>
      </c>
    </row>
  </sheetData>
  <mergeCells count="118">
    <mergeCell ref="C180:G180"/>
    <mergeCell ref="C192:G192"/>
    <mergeCell ref="A198:C198"/>
    <mergeCell ref="A199:G203"/>
    <mergeCell ref="C169:G169"/>
    <mergeCell ref="C171:G171"/>
    <mergeCell ref="C172:G172"/>
    <mergeCell ref="C174:G174"/>
    <mergeCell ref="C175:G175"/>
    <mergeCell ref="C177:G177"/>
    <mergeCell ref="C157:G157"/>
    <mergeCell ref="C162:G162"/>
    <mergeCell ref="C163:G163"/>
    <mergeCell ref="C165:G165"/>
    <mergeCell ref="C166:G166"/>
    <mergeCell ref="C168:G168"/>
    <mergeCell ref="C149:G149"/>
    <mergeCell ref="C151:G151"/>
    <mergeCell ref="C152:G152"/>
    <mergeCell ref="C153:G153"/>
    <mergeCell ref="C155:G155"/>
    <mergeCell ref="C156:G156"/>
    <mergeCell ref="C141:G141"/>
    <mergeCell ref="C143:G143"/>
    <mergeCell ref="C144:G144"/>
    <mergeCell ref="C145:G145"/>
    <mergeCell ref="C147:G147"/>
    <mergeCell ref="C148:G148"/>
    <mergeCell ref="C133:G133"/>
    <mergeCell ref="C135:G135"/>
    <mergeCell ref="C136:G136"/>
    <mergeCell ref="C137:G137"/>
    <mergeCell ref="C139:G139"/>
    <mergeCell ref="C140:G140"/>
    <mergeCell ref="C121:G121"/>
    <mergeCell ref="C123:G123"/>
    <mergeCell ref="C125:G125"/>
    <mergeCell ref="C127:G127"/>
    <mergeCell ref="C129:G129"/>
    <mergeCell ref="C131:G131"/>
    <mergeCell ref="C111:G111"/>
    <mergeCell ref="C113:G113"/>
    <mergeCell ref="C114:G114"/>
    <mergeCell ref="C116:G116"/>
    <mergeCell ref="C118:G118"/>
    <mergeCell ref="C119:G119"/>
    <mergeCell ref="C102:G102"/>
    <mergeCell ref="C104:G104"/>
    <mergeCell ref="C105:G105"/>
    <mergeCell ref="C107:G107"/>
    <mergeCell ref="C108:G108"/>
    <mergeCell ref="C110:G110"/>
    <mergeCell ref="C93:G93"/>
    <mergeCell ref="C94:G94"/>
    <mergeCell ref="C96:G96"/>
    <mergeCell ref="C97:G97"/>
    <mergeCell ref="C99:G99"/>
    <mergeCell ref="C100:G100"/>
    <mergeCell ref="C84:G84"/>
    <mergeCell ref="C85:G85"/>
    <mergeCell ref="C87:G87"/>
    <mergeCell ref="C88:G88"/>
    <mergeCell ref="C90:G90"/>
    <mergeCell ref="C91:G91"/>
    <mergeCell ref="C73:G73"/>
    <mergeCell ref="C75:G75"/>
    <mergeCell ref="C77:G77"/>
    <mergeCell ref="C79:G79"/>
    <mergeCell ref="C81:G81"/>
    <mergeCell ref="C82:G82"/>
    <mergeCell ref="C61:G61"/>
    <mergeCell ref="C63:G63"/>
    <mergeCell ref="C65:G65"/>
    <mergeCell ref="C67:G67"/>
    <mergeCell ref="C69:G69"/>
    <mergeCell ref="C71:G71"/>
    <mergeCell ref="C47:G47"/>
    <mergeCell ref="C49:G49"/>
    <mergeCell ref="C50:G50"/>
    <mergeCell ref="C52:G52"/>
    <mergeCell ref="C53:G53"/>
    <mergeCell ref="C59:G59"/>
    <mergeCell ref="C41:G41"/>
    <mergeCell ref="C42:G42"/>
    <mergeCell ref="C43:G43"/>
    <mergeCell ref="C44:G44"/>
    <mergeCell ref="C45:G45"/>
    <mergeCell ref="C46:G46"/>
    <mergeCell ref="C33:G33"/>
    <mergeCell ref="C34:G34"/>
    <mergeCell ref="C35:G35"/>
    <mergeCell ref="C36:G36"/>
    <mergeCell ref="C37:G37"/>
    <mergeCell ref="C38:G38"/>
    <mergeCell ref="C25:G25"/>
    <mergeCell ref="C26:G26"/>
    <mergeCell ref="C27:G27"/>
    <mergeCell ref="C28:G28"/>
    <mergeCell ref="C29:G29"/>
    <mergeCell ref="C30:G30"/>
    <mergeCell ref="C18:G18"/>
    <mergeCell ref="C19:G19"/>
    <mergeCell ref="C20:G20"/>
    <mergeCell ref="C21:G21"/>
    <mergeCell ref="C22:G22"/>
    <mergeCell ref="C24:G24"/>
    <mergeCell ref="C12:G12"/>
    <mergeCell ref="C13:G13"/>
    <mergeCell ref="C14:G14"/>
    <mergeCell ref="C15:G15"/>
    <mergeCell ref="C16:G16"/>
    <mergeCell ref="C17:G17"/>
    <mergeCell ref="A1:G1"/>
    <mergeCell ref="C2:G2"/>
    <mergeCell ref="C3:G3"/>
    <mergeCell ref="C4:G4"/>
    <mergeCell ref="C10:G10"/>
    <mergeCell ref="C11:G11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Prouza</dc:creator>
  <cp:lastModifiedBy>Lukáš Prouza</cp:lastModifiedBy>
  <cp:lastPrinted>2014-02-28T09:52:57Z</cp:lastPrinted>
  <dcterms:created xsi:type="dcterms:W3CDTF">2009-04-08T07:15:50Z</dcterms:created>
  <dcterms:modified xsi:type="dcterms:W3CDTF">2021-05-05T11:59:44Z</dcterms:modified>
</cp:coreProperties>
</file>